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30" windowWidth="15330" windowHeight="4575" activeTab="0"/>
  </bookViews>
  <sheets>
    <sheet name="Change Frequencies" sheetId="1" r:id="rId1"/>
    <sheet name="Notes and Info" sheetId="2" r:id="rId2"/>
    <sheet name="Data Before Power" sheetId="3" r:id="rId3"/>
    <sheet name="IHex Worksheet-1" sheetId="4" r:id="rId4"/>
  </sheets>
  <definedNames/>
  <calcPr fullCalcOnLoad="1"/>
</workbook>
</file>

<file path=xl/sharedStrings.xml><?xml version="1.0" encoding="utf-8"?>
<sst xmlns="http://schemas.openxmlformats.org/spreadsheetml/2006/main" count="2224" uniqueCount="808">
  <si>
    <t>:10041000CA292A080A3A0319CD292A080B3A0319CE</t>
  </si>
  <si>
    <t>:10042000D0292A080C3A0319D3292A080D3A0319AE</t>
  </si>
  <si>
    <t>:10043000D6292A080E3A0319D9292A080F3A03198E</t>
  </si>
  <si>
    <t>:10044000DC29DF292A210730A20022080C3C031CEA</t>
  </si>
  <si>
    <t>:100450003D2A1720AA30B20026202208B20026200A</t>
  </si>
  <si>
    <t>:1004600022082C07AD000730AD0238217008831236</t>
  </si>
  <si>
    <t>:10047000B20026206F20A20A252A42215021A3295A</t>
  </si>
  <si>
    <t>:10048000402AFF3FFF3FFF3FFF3FFF3FFF3FFF3F50</t>
  </si>
  <si>
    <t>Notes:</t>
  </si>
  <si>
    <t xml:space="preserve">Although VBA can do all of the work on this page, this is an example where Excel is easier and clearer than VBA.  </t>
  </si>
  <si>
    <t xml:space="preserve">     This is due to the differences in the 3 versions of the software.</t>
  </si>
  <si>
    <t>To successfully generate the hex code loader, the new code needed to be inserted in place of the original code</t>
  </si>
  <si>
    <t>DO NOT change anything on this page or the files will become incorrect.</t>
  </si>
  <si>
    <t>Also locate the default Hex file: NewV24p.hex for programmer - no need to print.</t>
  </si>
  <si>
    <t>Also locate the default Hex file: NewV24.hex for programmer - no need to print.</t>
  </si>
  <si>
    <t>Also locate the default Hex file: NewV21.hex for programmer - no need to print.</t>
  </si>
  <si>
    <t>Cancle Save, delete, rename or move the files if you want to keep the data from multiple runs.</t>
  </si>
  <si>
    <t>Colon (1)</t>
  </si>
  <si>
    <t>Byte Length (2)</t>
  </si>
  <si>
    <t>Therefore this page has all of the hex code and it is very large even if you do not immediately find the active cells.</t>
  </si>
  <si>
    <t>1*</t>
  </si>
  <si>
    <t>R9</t>
  </si>
  <si>
    <t>R7</t>
  </si>
  <si>
    <t>R8</t>
  </si>
  <si>
    <t>R10</t>
  </si>
  <si>
    <t>R11</t>
  </si>
  <si>
    <t>R12</t>
  </si>
  <si>
    <t>0000</t>
  </si>
  <si>
    <t>0001</t>
  </si>
  <si>
    <t>0010</t>
  </si>
  <si>
    <t>0011</t>
  </si>
  <si>
    <t>0100</t>
  </si>
  <si>
    <t>0101</t>
  </si>
  <si>
    <t>0110</t>
  </si>
  <si>
    <t>0111</t>
  </si>
  <si>
    <t>1000</t>
  </si>
  <si>
    <t>1001</t>
  </si>
  <si>
    <t>1010</t>
  </si>
  <si>
    <t>1011</t>
  </si>
  <si>
    <t>1100</t>
  </si>
  <si>
    <t>1101</t>
  </si>
  <si>
    <t>1110</t>
  </si>
  <si>
    <t>1111</t>
  </si>
  <si>
    <t>1r11</t>
  </si>
  <si>
    <t>1r12</t>
  </si>
  <si>
    <t>2r8</t>
  </si>
  <si>
    <t>2r7</t>
  </si>
  <si>
    <t>2r9</t>
  </si>
  <si>
    <t>2r10</t>
  </si>
  <si>
    <t>2r11</t>
  </si>
  <si>
    <t>2r12</t>
  </si>
  <si>
    <t>3r7</t>
  </si>
  <si>
    <t>3r8</t>
  </si>
  <si>
    <t>3r9</t>
  </si>
  <si>
    <t>3r10</t>
  </si>
  <si>
    <t>3r11</t>
  </si>
  <si>
    <t>3r12</t>
  </si>
  <si>
    <t>4r7</t>
  </si>
  <si>
    <t>4r8</t>
  </si>
  <si>
    <t>4r9</t>
  </si>
  <si>
    <t>4r10</t>
  </si>
  <si>
    <t>4r11</t>
  </si>
  <si>
    <t>4r12</t>
  </si>
  <si>
    <t>5r7</t>
  </si>
  <si>
    <t>5r8</t>
  </si>
  <si>
    <t>5r9</t>
  </si>
  <si>
    <t>5r10</t>
  </si>
  <si>
    <t>5r11</t>
  </si>
  <si>
    <t>5r12</t>
  </si>
  <si>
    <t>6r7</t>
  </si>
  <si>
    <t>6r8</t>
  </si>
  <si>
    <t>6r9</t>
  </si>
  <si>
    <t>6r10</t>
  </si>
  <si>
    <t>6r11</t>
  </si>
  <si>
    <t>6r12</t>
  </si>
  <si>
    <t>7r7</t>
  </si>
  <si>
    <t>7r8</t>
  </si>
  <si>
    <t>7r9</t>
  </si>
  <si>
    <t>7r10</t>
  </si>
  <si>
    <t>7r11</t>
  </si>
  <si>
    <t>7r12</t>
  </si>
  <si>
    <t>8r7</t>
  </si>
  <si>
    <t>8r8</t>
  </si>
  <si>
    <t>8r9</t>
  </si>
  <si>
    <t>8r10</t>
  </si>
  <si>
    <t>8r11</t>
  </si>
  <si>
    <t>8r12</t>
  </si>
  <si>
    <t>1r7</t>
  </si>
  <si>
    <t>1r8</t>
  </si>
  <si>
    <t>1r9</t>
  </si>
  <si>
    <t>1r10</t>
  </si>
  <si>
    <t>9r8</t>
  </si>
  <si>
    <t>9r9</t>
  </si>
  <si>
    <t>9r10</t>
  </si>
  <si>
    <t>9r11</t>
  </si>
  <si>
    <t>9r12</t>
  </si>
  <si>
    <t>10r7</t>
  </si>
  <si>
    <t>10r8</t>
  </si>
  <si>
    <t>10r9</t>
  </si>
  <si>
    <t>11r11</t>
  </si>
  <si>
    <t>11r12</t>
  </si>
  <si>
    <t>11r7</t>
  </si>
  <si>
    <t>11r8</t>
  </si>
  <si>
    <t>11r9</t>
  </si>
  <si>
    <t>11r10</t>
  </si>
  <si>
    <t>12r7</t>
  </si>
  <si>
    <t>13r7</t>
  </si>
  <si>
    <t>13r8</t>
  </si>
  <si>
    <t>13r9</t>
  </si>
  <si>
    <t>14r11</t>
  </si>
  <si>
    <t>15r7</t>
  </si>
  <si>
    <t>15r12</t>
  </si>
  <si>
    <t>16r7</t>
  </si>
  <si>
    <t>16r8</t>
  </si>
  <si>
    <t>16r9</t>
  </si>
  <si>
    <t>16r10</t>
  </si>
  <si>
    <t>16r11</t>
  </si>
  <si>
    <t>16r12</t>
  </si>
  <si>
    <t>10r10</t>
  </si>
  <si>
    <t>10r11</t>
  </si>
  <si>
    <t>10r12</t>
  </si>
  <si>
    <t>12r8</t>
  </si>
  <si>
    <t>12r9</t>
  </si>
  <si>
    <t>12r10</t>
  </si>
  <si>
    <t>12r11</t>
  </si>
  <si>
    <t>12r12</t>
  </si>
  <si>
    <t>13r10</t>
  </si>
  <si>
    <t>13r11</t>
  </si>
  <si>
    <t>13r12</t>
  </si>
  <si>
    <t>14r7</t>
  </si>
  <si>
    <t>14r8</t>
  </si>
  <si>
    <t>14r9</t>
  </si>
  <si>
    <t>14r10</t>
  </si>
  <si>
    <t>14r12</t>
  </si>
  <si>
    <t>15r8</t>
  </si>
  <si>
    <t>15r9</t>
  </si>
  <si>
    <t>15r10</t>
  </si>
  <si>
    <t>15r11</t>
  </si>
  <si>
    <t>A</t>
  </si>
  <si>
    <t>B</t>
  </si>
  <si>
    <t>C</t>
  </si>
  <si>
    <t>D</t>
  </si>
  <si>
    <t>E</t>
  </si>
  <si>
    <t>F</t>
  </si>
  <si>
    <t>Dip Switch</t>
  </si>
  <si>
    <t>Hex Address</t>
  </si>
  <si>
    <t>00xxx0</t>
  </si>
  <si>
    <t>00xxx8</t>
  </si>
  <si>
    <t>Si570</t>
  </si>
  <si>
    <t>StUp-r7</t>
  </si>
  <si>
    <t>StUp-r8</t>
  </si>
  <si>
    <t>StUp-r9</t>
  </si>
  <si>
    <t>StUp-r10</t>
  </si>
  <si>
    <t>StUp-r11</t>
  </si>
  <si>
    <t>StUp-r12</t>
  </si>
  <si>
    <t>9r7</t>
  </si>
  <si>
    <t>002100:</t>
  </si>
  <si>
    <t>00210C:</t>
  </si>
  <si>
    <t>002106:</t>
  </si>
  <si>
    <t>002112:</t>
  </si>
  <si>
    <t>002118:</t>
  </si>
  <si>
    <t>00211E:</t>
  </si>
  <si>
    <t>002124:</t>
  </si>
  <si>
    <t>00212A:</t>
  </si>
  <si>
    <t>002130:</t>
  </si>
  <si>
    <t>002136:</t>
  </si>
  <si>
    <t>00213C:</t>
  </si>
  <si>
    <t>002142:</t>
  </si>
  <si>
    <t>002148:</t>
  </si>
  <si>
    <t>00214E:</t>
  </si>
  <si>
    <t>002154:</t>
  </si>
  <si>
    <t>00215A:</t>
  </si>
  <si>
    <t>002160:</t>
  </si>
  <si>
    <t>002108:</t>
  </si>
  <si>
    <t>002110:</t>
  </si>
  <si>
    <t>002120:</t>
  </si>
  <si>
    <t>002128:</t>
  </si>
  <si>
    <t>002138:</t>
  </si>
  <si>
    <t>002140:</t>
  </si>
  <si>
    <t>002150:</t>
  </si>
  <si>
    <t>002158:</t>
  </si>
  <si>
    <t>FF</t>
  </si>
  <si>
    <t>EE</t>
  </si>
  <si>
    <t>C2</t>
  </si>
  <si>
    <t>AA</t>
  </si>
  <si>
    <t>BB</t>
  </si>
  <si>
    <t>DC</t>
  </si>
  <si>
    <t>E7</t>
  </si>
  <si>
    <t>BA</t>
  </si>
  <si>
    <t>DD</t>
  </si>
  <si>
    <t>2D</t>
  </si>
  <si>
    <t>A8</t>
  </si>
  <si>
    <t>B9</t>
  </si>
  <si>
    <t>B1</t>
  </si>
  <si>
    <t>E5</t>
  </si>
  <si>
    <t>6C</t>
  </si>
  <si>
    <t>E3</t>
  </si>
  <si>
    <t>B6</t>
  </si>
  <si>
    <t>BD</t>
  </si>
  <si>
    <t>D4</t>
  </si>
  <si>
    <t>A7</t>
  </si>
  <si>
    <t>3B</t>
  </si>
  <si>
    <t>4A</t>
  </si>
  <si>
    <t>D7</t>
  </si>
  <si>
    <t>A9</t>
  </si>
  <si>
    <t>B0</t>
  </si>
  <si>
    <t>D1</t>
  </si>
  <si>
    <t>B4</t>
  </si>
  <si>
    <t>BF</t>
  </si>
  <si>
    <t>8C</t>
  </si>
  <si>
    <t>C5</t>
  </si>
  <si>
    <t>F1</t>
  </si>
  <si>
    <t>7C</t>
  </si>
  <si>
    <t>C3</t>
  </si>
  <si>
    <t>3F</t>
  </si>
  <si>
    <t>CC</t>
  </si>
  <si>
    <t>4C</t>
  </si>
  <si>
    <t>DB</t>
  </si>
  <si>
    <t>E0</t>
  </si>
  <si>
    <t>B2</t>
  </si>
  <si>
    <t>D8</t>
  </si>
  <si>
    <t>6E</t>
  </si>
  <si>
    <t>05</t>
  </si>
  <si>
    <t>MSD-&gt;LSD  Hex</t>
  </si>
  <si>
    <t>D0</t>
  </si>
  <si>
    <t>Xtall v2.4p PIC 12F683 Data Memory Map vs Si570 Registers and Frequencies</t>
  </si>
  <si>
    <t>B5</t>
  </si>
  <si>
    <t>Freq in MHz</t>
  </si>
  <si>
    <t>Reference Si570 Register Memory Map as it appears in Programmer DATA memory</t>
  </si>
  <si>
    <t>Actual Si570 Register Memory Map as it appears in Programmer DATA memory</t>
  </si>
  <si>
    <t>Hex Address *</t>
  </si>
  <si>
    <t xml:space="preserve">     Si570 Register Values, in Hex,  for any Band Plan</t>
  </si>
  <si>
    <t>Band Plan Center</t>
  </si>
  <si>
    <t>Note:  * In Software versions 2.1 and 2.4 the first six locations are for the SI570 Registers</t>
  </si>
  <si>
    <t>Xtall v2.4p PIC 12F683 Data Programmer Memory Map vs Si570 Registers and Frequencies</t>
  </si>
  <si>
    <t>Ver 2.4p</t>
  </si>
  <si>
    <t xml:space="preserve">Si570 Startup Values  </t>
  </si>
  <si>
    <t>PIC 12F683 Programming Guide for the Xtall Software</t>
  </si>
  <si>
    <t>Step 1.</t>
  </si>
  <si>
    <t>Decide which startup values you wish to use for your calculations.</t>
  </si>
  <si>
    <t>Step 2.</t>
  </si>
  <si>
    <t xml:space="preserve">If you wish to change the Band Plan center frequencies  - </t>
  </si>
  <si>
    <t>Step3.</t>
  </si>
  <si>
    <t>Step 4.</t>
  </si>
  <si>
    <t>Step 5.</t>
  </si>
  <si>
    <t>Enter the new values in the programmer DATA Memory and reprogram the PIC.</t>
  </si>
  <si>
    <t>Why are the Register Values Blank ?   A. The first time the Macro is run it will calculate all new values.</t>
  </si>
  <si>
    <r>
      <t xml:space="preserve">See the </t>
    </r>
    <r>
      <rPr>
        <b/>
        <sz val="10"/>
        <rFont val="Arial"/>
        <family val="2"/>
      </rPr>
      <t>Notes and Info</t>
    </r>
    <r>
      <rPr>
        <sz val="10"/>
        <rFont val="Arial"/>
        <family val="0"/>
      </rPr>
      <t xml:space="preserve"> TAB for more on the calculations.</t>
    </r>
  </si>
  <si>
    <t>The default Xtall program values are entered below.  If you desire more accuracy you must</t>
  </si>
  <si>
    <t>get the actual values for your specific part and enter them in place of the defaults.</t>
  </si>
  <si>
    <t>General Information</t>
  </si>
  <si>
    <t xml:space="preserve">1. </t>
  </si>
  <si>
    <t>The Excel-VBA program may be viewed by going to Tools &gt; Macro &gt; Visual Basic Editor or by the hotkey Alt-F11</t>
  </si>
  <si>
    <t xml:space="preserve">2. </t>
  </si>
  <si>
    <t>Refer to the correct set of values below -- there are three sets - One for v2.4p, one for v2.4 and a third for v2.1</t>
  </si>
  <si>
    <t>Xtall v2.4 PIC 12F683 Data Programmer Memory Map vs Si570 Registers and Frequencies</t>
  </si>
  <si>
    <t>0B</t>
  </si>
  <si>
    <t>D6</t>
  </si>
  <si>
    <t>3E</t>
  </si>
  <si>
    <t>EC</t>
  </si>
  <si>
    <t>A4</t>
  </si>
  <si>
    <t>BE</t>
  </si>
  <si>
    <t>D5</t>
  </si>
  <si>
    <t>C7</t>
  </si>
  <si>
    <t>3A</t>
  </si>
  <si>
    <t>BC</t>
  </si>
  <si>
    <t>B3</t>
  </si>
  <si>
    <t>2C</t>
  </si>
  <si>
    <t>8B</t>
  </si>
  <si>
    <t>CB</t>
  </si>
  <si>
    <t>C8</t>
  </si>
  <si>
    <t>8A</t>
  </si>
  <si>
    <t>Xtall v2.1 PIC 12F683 Data Programmer Memory Map vs Si570 Registers and Frequencies</t>
  </si>
  <si>
    <t>002168:</t>
  </si>
  <si>
    <t>002170:</t>
  </si>
  <si>
    <t>002178:</t>
  </si>
  <si>
    <t>In Version 2.1 dip switch position1 is always the default startup frequency.</t>
  </si>
  <si>
    <t>PIC 12F683 DATA Guide for the Xtall Software</t>
  </si>
  <si>
    <t>Xtall v2.4p PIC 12F683 Original Data Memory Map vs Si570 Registers and Frequencies</t>
  </si>
  <si>
    <t>N1</t>
  </si>
  <si>
    <t>HS_DIV</t>
  </si>
  <si>
    <t>fdco</t>
  </si>
  <si>
    <t>fxtal</t>
  </si>
  <si>
    <t>RFREQ[Hex]</t>
  </si>
  <si>
    <t>RFREQ[Dec]</t>
  </si>
  <si>
    <t>The default Xtall program values are entered below. Decoded information below the Registers</t>
  </si>
  <si>
    <t>If you change the start up values the corresponding information below will also change.</t>
  </si>
  <si>
    <r>
      <t xml:space="preserve">Change </t>
    </r>
    <r>
      <rPr>
        <b/>
        <i/>
        <sz val="10"/>
        <rFont val="Arial"/>
        <family val="2"/>
      </rPr>
      <t>only</t>
    </r>
    <r>
      <rPr>
        <sz val="10"/>
        <rFont val="Arial"/>
        <family val="0"/>
      </rPr>
      <t xml:space="preserve"> the frequencies in column </t>
    </r>
    <r>
      <rPr>
        <b/>
        <sz val="10"/>
        <rFont val="Arial"/>
        <family val="2"/>
      </rPr>
      <t>C</t>
    </r>
    <r>
      <rPr>
        <sz val="10"/>
        <rFont val="Arial"/>
        <family val="0"/>
      </rPr>
      <t xml:space="preserve"> from </t>
    </r>
    <r>
      <rPr>
        <b/>
        <sz val="10"/>
        <rFont val="Arial"/>
        <family val="2"/>
      </rPr>
      <t xml:space="preserve">'C26' </t>
    </r>
    <r>
      <rPr>
        <sz val="10"/>
        <rFont val="Arial"/>
        <family val="0"/>
      </rPr>
      <t>to</t>
    </r>
    <r>
      <rPr>
        <b/>
        <sz val="10"/>
        <rFont val="Arial"/>
        <family val="2"/>
      </rPr>
      <t xml:space="preserve"> 'C41'</t>
    </r>
    <r>
      <rPr>
        <sz val="10"/>
        <rFont val="Arial"/>
        <family val="0"/>
      </rPr>
      <t>.</t>
    </r>
  </si>
  <si>
    <t>Note:</t>
  </si>
  <si>
    <t>If you change the start up values the decoded information below will also change.</t>
  </si>
  <si>
    <t>Decoded information is calculated in Excel [no VBA Macro] below the Registers</t>
  </si>
  <si>
    <t>The decoded data information below are the only calculations done on this tab</t>
  </si>
  <si>
    <t>Xtall v2.4 PIC 12F683 Data Memory Map vs Si570 Registers and Frequencies before Power Up</t>
  </si>
  <si>
    <t>Ver 2.4</t>
  </si>
  <si>
    <t xml:space="preserve">     Si570 Register Values, in Hex,  for v2.4 Band Plan</t>
  </si>
  <si>
    <t>NA</t>
  </si>
  <si>
    <t>Xtall v2.1 PIC 12F683 Data Memory Map vs Si570 Registers and Frequencies before Power Up</t>
  </si>
  <si>
    <t>default</t>
  </si>
  <si>
    <t>The Excel calculations and the VBA program both correspond to the Silicon Labs Si570 data sheet ver 0.31 specifically:</t>
  </si>
  <si>
    <t>The Excel calculations and the VBA program are also based upon the Silicon Labs application note AN334SW "Old Method" C code.</t>
  </si>
  <si>
    <t>Pg 11 - Table 12</t>
  </si>
  <si>
    <t>Pg 15 - Register 7 and Register 8 [exception: value of N1 = 1 is not allowed]</t>
  </si>
  <si>
    <t>Further details are noted in the body of the VBA software</t>
  </si>
  <si>
    <t>4.</t>
  </si>
  <si>
    <t>Other programmers may not have followed the same specifications for the software and may have different values for N1, HS_DIV &amp; FDCO</t>
  </si>
  <si>
    <t>5.</t>
  </si>
  <si>
    <t>Excel, VB6 and VBA use the PC for calculations and are not limited by the same math constraints as the 8051 and PIC processors.</t>
  </si>
  <si>
    <t>Pg 12 - Paragraph 3.2.1;  3.2.2; and 3.2.3 items # 2 to 5.</t>
  </si>
  <si>
    <t>The "Old Method" C Code also appears to be the current source for the "Si57x EVB Software" N1 and HS_DIV calculations</t>
  </si>
  <si>
    <t>called Si57x Programmer.exe [Vers. 1.0, 1.1 and 1.2]</t>
  </si>
  <si>
    <r>
      <t xml:space="preserve">There is </t>
    </r>
    <r>
      <rPr>
        <b/>
        <sz val="10"/>
        <rFont val="Arial"/>
        <family val="2"/>
      </rPr>
      <t>NO ERROR CHECKING</t>
    </r>
    <r>
      <rPr>
        <sz val="10"/>
        <rFont val="Arial"/>
        <family val="0"/>
      </rPr>
      <t xml:space="preserve"> in my Excel or VBA programs, although it could be added for some insurance - check your typing !</t>
    </r>
  </si>
  <si>
    <t>6.</t>
  </si>
  <si>
    <t>MHz</t>
  </si>
  <si>
    <t>Click on the "CALCULATE NEW VALUES" button to run the MACRO [VBA] calculator.</t>
  </si>
  <si>
    <t>&lt;----  Click on this button</t>
  </si>
  <si>
    <t>Info - Notes for this Excel Workbook</t>
  </si>
  <si>
    <t>1.</t>
  </si>
  <si>
    <t>2.</t>
  </si>
  <si>
    <t>The software used and referenced in the addressing is WinPic or WInPic800</t>
  </si>
  <si>
    <t>3.</t>
  </si>
  <si>
    <t xml:space="preserve">Step 1:  The information entered in row 10 is the register information used in the PIC </t>
  </si>
  <si>
    <t>The binary equivalents, representative of the switch positions are in the next column [0000 -1111 or 0x0 - 0xF in Hex]</t>
  </si>
  <si>
    <t>MSD-&gt;LSD  Binary</t>
  </si>
  <si>
    <t xml:space="preserve">The next column is the DATA memory address, in the form that is found in Winpic and set up for the ver 2.4p Xtall </t>
  </si>
  <si>
    <t>Step 4:  There are separate marked areas for each version of the Xtall software, because each version has a different data memory map.</t>
  </si>
  <si>
    <t>I would suggest printing out page 1 for the setup information and then printing out only the page for the Xtall version you need.</t>
  </si>
  <si>
    <t>Page 2:   Xtall ver 2.4p</t>
  </si>
  <si>
    <t>Page 3:   Xtall ver 2.4</t>
  </si>
  <si>
    <t>Page 4:   Xtall ver 2.1</t>
  </si>
  <si>
    <t>Before exiting Excel save the workbook with a new name that is descriptive of your part or setup</t>
  </si>
  <si>
    <t xml:space="preserve">6. </t>
  </si>
  <si>
    <t>If you do this you will not have to re-enter any values when you return to the program</t>
  </si>
  <si>
    <t>All the data locations will be different, and at present I do not have a method to just change the data for one or two sets.</t>
  </si>
  <si>
    <t>7.</t>
  </si>
  <si>
    <t>The purpose of the third tab [Data Before Power] is to provide a set of reference data for comparison and version identification</t>
  </si>
  <si>
    <t>If you have the information for your specific part enter it here and the decoded values in row 13 will immediately change.</t>
  </si>
  <si>
    <t>8.</t>
  </si>
  <si>
    <t>If you wish to just calculate one or two new frequency values consider using one of my other calculating spreadsheets.</t>
  </si>
  <si>
    <t>I would suggest SI570-Calc_in-out-v3.0.xls or SI570-HBD-VBA_V4.0.xls</t>
  </si>
  <si>
    <t>If you have access to  VB4, 5 or 6, I would suggest you modify the code in Si520 Calc in out_v3.exe [bas] to meet your needs</t>
  </si>
  <si>
    <t>The software is supplied as is and may contain errors that I am not aware of -- Comments are welcomed</t>
  </si>
  <si>
    <t>The hardware programmer that I am presently using is an Olimex PIC-PG2C which is available from Sparkfun or Microcontrollershop.com</t>
  </si>
  <si>
    <t xml:space="preserve">Step 2:  The switch positions are represented in normal decimal fashion [1 - 16] instead of programming style [0 -15] </t>
  </si>
  <si>
    <t>The next column is for the center frequencies that you wish to program into the PIC [i.e. same freq used in Rocky ini file]</t>
  </si>
  <si>
    <t>Change only the frequencies in column C from C26 to C41 - everything else is calculated</t>
  </si>
  <si>
    <t xml:space="preserve">Note that I have had some problems with this programmer on my fast AMD XP systems and found it works best with my P166 </t>
  </si>
  <si>
    <t>or P233 systems running Win 95 or Win 98  [Win ME has a serial port problem &amp; I do not recommend using unless it is fixed]</t>
  </si>
  <si>
    <t>The computed area is initially blank because it all will change [see general notes 2, 3, 4 &amp; 6 above]</t>
  </si>
  <si>
    <t>The Excel calculations and the VBA program are also based upon the part number specific datasheets that are available on the</t>
  </si>
  <si>
    <t>9.</t>
  </si>
  <si>
    <t>The Excel and VBA programs were developed using Office 97 and work on all later versions as well as Win 95 and later.</t>
  </si>
  <si>
    <t>If you wish to change the code to suit your personal purposes, install the VBA Help [excelent assistance].</t>
  </si>
  <si>
    <t>These can be found in the Yahoo files section under K9IVB-Si570</t>
  </si>
  <si>
    <t>The current version of AN334SW is Si57x_FreqProgFirmware_withF300usingSDCCcompiler.zip and does not include this file.</t>
  </si>
  <si>
    <t>This is 256 - sum</t>
  </si>
  <si>
    <t>:10420000</t>
  </si>
  <si>
    <t>:10421000</t>
  </si>
  <si>
    <t>:10422000</t>
  </si>
  <si>
    <t>:10423000</t>
  </si>
  <si>
    <t>:10424000</t>
  </si>
  <si>
    <t>:10425000</t>
  </si>
  <si>
    <t>:10426000</t>
  </si>
  <si>
    <t>:10427000</t>
  </si>
  <si>
    <t>:10428000</t>
  </si>
  <si>
    <t>:10429000</t>
  </si>
  <si>
    <t>:1042A000</t>
  </si>
  <si>
    <t>:1042B000</t>
  </si>
  <si>
    <t>:1042C000</t>
  </si>
  <si>
    <t>:1042D000</t>
  </si>
  <si>
    <t>:1042E000</t>
  </si>
  <si>
    <t>:1042F000</t>
  </si>
  <si>
    <t>Byte    0, 1</t>
  </si>
  <si>
    <t>Byte    2, 3</t>
  </si>
  <si>
    <t>Byte    4, 5</t>
  </si>
  <si>
    <t>Byte    6, 7</t>
  </si>
  <si>
    <t>Byte    8, 9</t>
  </si>
  <si>
    <t>Byte    A, B</t>
  </si>
  <si>
    <t>Byte    C, D</t>
  </si>
  <si>
    <t>Byte    E, F</t>
  </si>
  <si>
    <t>Check Sum</t>
  </si>
  <si>
    <t>Start Address (4)</t>
  </si>
  <si>
    <t>Record Type (2)</t>
  </si>
  <si>
    <t>This is a worksheet used to prepair the new values in the proper Intel Hex format for the PROM burner and write them to Three (3) separate files on your PC</t>
  </si>
  <si>
    <t>Sum in Decimal</t>
  </si>
  <si>
    <t>Convert back to HEX</t>
  </si>
  <si>
    <t>Mask off Lower 2 bytes</t>
  </si>
  <si>
    <t>Checksum in decimal</t>
  </si>
  <si>
    <t>Back to hex 16 bit</t>
  </si>
  <si>
    <t>Preamble</t>
  </si>
  <si>
    <t>:00000001FF</t>
  </si>
  <si>
    <t>Also see US Patent Office US7288998 Thompson et al. Oct 30, 2007</t>
  </si>
  <si>
    <t>10.</t>
  </si>
  <si>
    <t>I have added the Intel HEX output files feature so that there is no need to type all of the data into the burner software.</t>
  </si>
  <si>
    <t>Either type the new data in or use the correct version of the INTEL HEX file  that was created [No typing !]</t>
  </si>
  <si>
    <t>Note:       Multiple calculates will append the new data to the end of the exsisting files with the same name.</t>
  </si>
  <si>
    <t>I have checked that the files appear to function properly with WinPic and WinPic800 software but not with other programs.</t>
  </si>
  <si>
    <t>VBA is used to write the intel HEX files to disk which is not possible to do in Excel alone.</t>
  </si>
  <si>
    <t>web at the Silicon Labs site under SI-570 Part #'s: 570BBC000141DG [LVDS] and 570CAC000141G [CMOS]</t>
  </si>
  <si>
    <t>This code was available [11/15/2007] as AN334SW or Si57xToggleInterface.zip [Si57x_FreqProgFirmware_withF300.c dated 9/6/2007]</t>
  </si>
  <si>
    <t>It is still a good idea to print out the memory map and check it in the programmer even when you use the hex file output.</t>
  </si>
  <si>
    <t>Use the printed pages to guide you through changing your data memory in the programmer software or just load the proper HEX file.</t>
  </si>
  <si>
    <t>11.</t>
  </si>
  <si>
    <t>This spreadsheet uses VBA /Macros you must adjust the Excel security settings , and install the Add-Ins for math.</t>
  </si>
  <si>
    <t>:100000000428FF3FFF3FFF3F07300313831299008F</t>
  </si>
  <si>
    <t>:1000100083169F010F30850005308312CB00D52356</t>
  </si>
  <si>
    <t>:100020000B24AA30D000F1228730D000F122013019</t>
  </si>
  <si>
    <t>:10003000D000F122C12376233430FB00FF30FA00D8</t>
  </si>
  <si>
    <t>:10004000FB0B23282628FA0B23282028CF30FA0080</t>
  </si>
  <si>
    <t>:10005000FA0B282800005030B0006130B100BD30EC</t>
  </si>
  <si>
    <t>:10006000B200B530B3000230A200063022020318FD</t>
  </si>
  <si>
    <t>:100070004D2802302202F000F101031CF103700848</t>
  </si>
  <si>
    <t>:10008000343FC700F8302207CB005C2483124708B6</t>
  </si>
  <si>
    <t>:10009000840070088000A20A35283A08F300390865</t>
  </si>
  <si>
    <t>:1000A000F2003808F100F0013408F800F901FA0113</t>
  </si>
  <si>
    <t>:1000B000FB017008F80771080318710FF90772083F</t>
  </si>
  <si>
    <t>:1000C0000318720FFA0773080318730FFB077808F9</t>
  </si>
  <si>
    <t>:1000D000B8007908B9007A08BA007B08BB007A0832</t>
  </si>
  <si>
    <t>:1000E000F3007908F2007808F100F0013508F80013</t>
  </si>
  <si>
    <t>:1000F000F901FA01FB017008F80771080318710F84</t>
  </si>
  <si>
    <t>:10010000F90772080318720FFA0773080318730FC0</t>
  </si>
  <si>
    <t>:10011000FB077808B8007908B9007A08BA007B08AC</t>
  </si>
  <si>
    <t>:10012000BB007A08F3007908F2007808F100F001CA</t>
  </si>
  <si>
    <t>:100130003608F800F901FA01FB017008F8077108A8</t>
  </si>
  <si>
    <t>:100140000318710FF90772080318720FFA07730882</t>
  </si>
  <si>
    <t>:100150000318730FFB077808B8007908B9007A080C</t>
  </si>
  <si>
    <t>:10016000BA007B08BB007A08F3007908F20078082F</t>
  </si>
  <si>
    <t>:10017000F100F0013708F400F501F601F70170080D</t>
  </si>
  <si>
    <t>:10018000F40771080318710FF50772080318720F4E</t>
  </si>
  <si>
    <t>:10019000F60773080318730FF7077408B80075089B</t>
  </si>
  <si>
    <t>:1001A000B9007608BA007708BB0077083302031D50</t>
  </si>
  <si>
    <t>:1001B000E32876083202031DE32875083102031D87</t>
  </si>
  <si>
    <t>:1001C000E32874083002031CFB283008AC00310817</t>
  </si>
  <si>
    <t>:1001D000AD003208AE003308AF003808AC02390871</t>
  </si>
  <si>
    <t>:1001E000031C390FAD023A08031C3A0FAE023B085C</t>
  </si>
  <si>
    <t>:1001F000031C3B0FAF0233083B02031D09293208E1</t>
  </si>
  <si>
    <t>:100200003A02031D092931083902031D0929300862</t>
  </si>
  <si>
    <t>:100210003802031C21293808AC003908AD003A081F</t>
  </si>
  <si>
    <t>:10022000AE003B08AF003008AC023108031C310FB0</t>
  </si>
  <si>
    <t>:10023000AD023208031C320FAE023308031C330F29</t>
  </si>
  <si>
    <t>:10024000AF0229082A06031D31290F300505F000E9</t>
  </si>
  <si>
    <t>:100250007008AB00F0097008AB000F307005A90002</t>
  </si>
  <si>
    <t>:1002600021292908AA003430FB00FF30FA00FB0BDB</t>
  </si>
  <si>
    <t>:100270003A293D29FA0B3A293729CF30FA00FA0BEF</t>
  </si>
  <si>
    <t>:100280003F2900007529BC01B6290630BC00B629FB</t>
  </si>
  <si>
    <t>:100290000C30BC00B6291230BC00B6291830BC00A6</t>
  </si>
  <si>
    <t>:1002A000B6291E30BC00B6292430BC00B6292A303D</t>
  </si>
  <si>
    <t>:1002B000BC00B6293030BC00B6293630BC00B629A7</t>
  </si>
  <si>
    <t>:1002C0003C30BC00B6294230BC00B6294830BC00E6</t>
  </si>
  <si>
    <t>:1002D000B6294E30BC00B6295430BC00B6295A307D</t>
  </si>
  <si>
    <t>:1002E000BC00B629F830BC00B6292908003A031929</t>
  </si>
  <si>
    <t>:1002F00043292908013A031945292908023A031913</t>
  </si>
  <si>
    <t>:1003000048292908033A03194B292908043A0319F3</t>
  </si>
  <si>
    <t>:100310004E292908053A031951292908063A0319D3</t>
  </si>
  <si>
    <t>:1003200054292908073A031957292908083A0319B3</t>
  </si>
  <si>
    <t>:100330005A292908093A03195D2929080A3A031993</t>
  </si>
  <si>
    <t>:10034000602929080B3A0319632929080C3A031973</t>
  </si>
  <si>
    <t>:10035000662929080D3A0319692929080E3A031953</t>
  </si>
  <si>
    <t>:100360006C2929080F3A03196F297229A201063056</t>
  </si>
  <si>
    <t>:1003700022020318C92922083D3FC7003C08220772</t>
  </si>
  <si>
    <t>:10038000CB005C2483124708840070088000A20A16</t>
  </si>
  <si>
    <t>:10039000B7293430FB00FF30FA00FB0BD029D329FA</t>
  </si>
  <si>
    <t>:1003A000FA0BD029CD29CF30FA00FA0BD52900005D</t>
  </si>
  <si>
    <t>:1003B0004508CA004408C9004308C800C701023004</t>
  </si>
  <si>
    <t>:1003C0003C07CB005C247008F400F501F601F7014E</t>
  </si>
  <si>
    <t>:1003D00083124708F40748080318480FF50749082F</t>
  </si>
  <si>
    <t>:1003E0000318490FF6074A0803184A0FF70774085D</t>
  </si>
  <si>
    <t>:1003F000C3007508C4007608C5007708C6007608F3</t>
  </si>
  <si>
    <t>:10040000CA007508C9007408C800C70103303C075A</t>
  </si>
  <si>
    <t>:10041000CB005C247008F400F501F601F7018312AB</t>
  </si>
  <si>
    <t>:100420004708F40748080318480FF5074908031858</t>
  </si>
  <si>
    <t>:10043000490FF6074A0803184A0FF7077408C30064</t>
  </si>
  <si>
    <t>:100440007508C4007608C5007708C6007608CA009B</t>
  </si>
  <si>
    <t>:100450007508C9007408C800C70104303C07CB0008</t>
  </si>
  <si>
    <t>:100460005C247008F400F501F601F70183124708D7</t>
  </si>
  <si>
    <t>:10047000F40748080318480FF50749080318490FFF</t>
  </si>
  <si>
    <t>:10048000F6074A0803184A0FF7077408C3007508EF</t>
  </si>
  <si>
    <t>:10049000C4007608C5007708C6007608CA0075084B</t>
  </si>
  <si>
    <t>:1004A000C9007408C800C70105303C07CB005C24B4</t>
  </si>
  <si>
    <t>:1004B00070088312C300C401C501C6014708C30701</t>
  </si>
  <si>
    <t>:1004C00048080318480FC40749080318490FC5070F</t>
  </si>
  <si>
    <t>:1004D0004A0803184A0FC6073B083302031D7A2A4D</t>
  </si>
  <si>
    <t>:1004E0003A083202031D7A2A39083102031D7A2A9A</t>
  </si>
  <si>
    <t>:1004F00038083002031C8A2A2C08C3022D08031C6A</t>
  </si>
  <si>
    <t>:100500002D0FC4022E08031C2E0FC5022F08031C3A</t>
  </si>
  <si>
    <t>:100510002F0FC60233083B02031D982A32083A0205</t>
  </si>
  <si>
    <t>:10052000031D982A31083902031D982A3008380221</t>
  </si>
  <si>
    <t>:10053000031CA82A2C08C3072D0803182D0FC40775</t>
  </si>
  <si>
    <t>:100540002E0803182E0FC5072F0803182F0FC607F4</t>
  </si>
  <si>
    <t>:100550004308C2004408C1004508C0004608BF0067</t>
  </si>
  <si>
    <t>:1005600028240730A20022080C3C031CCD2A0B24AF</t>
  </si>
  <si>
    <t>:10057000AA30D000F1222208D000F1220730220256</t>
  </si>
  <si>
    <t>:10058000F000F101031CF10370083D3F84000008F6</t>
  </si>
  <si>
    <t>:10059000D000F122C123A20AB32A1A245024A201B6</t>
  </si>
  <si>
    <t>:1005A000063022020318EF2AF0302207CD0022087D</t>
  </si>
  <si>
    <t>:1005B0003D3F84000008CE00A7233430FB00FF300D</t>
  </si>
  <si>
    <t>:1005C000FA00FB0BE42AE72AFA0BE42AE12ACF30EF</t>
  </si>
  <si>
    <t>:1005D000FA00FA0BE92A00008312A20AD02A212984</t>
  </si>
  <si>
    <t>:1005E000F02A083003138312D100D20120088400BE</t>
  </si>
  <si>
    <t>:1005F000831351080319162B66246624FB238012EB</t>
  </si>
  <si>
    <t>:10060000662450080319042BFB23D00D031C0B2B6D</t>
  </si>
  <si>
    <t>:10061000841700160D2B8417001200006624801624</t>
  </si>
  <si>
    <t>:100620008413801E112B8417D103F92AD20166246A</t>
  </si>
  <si>
    <t>:10063000FB230000801266240016662466245208FC</t>
  </si>
  <si>
    <t>:100640000319222B80168413801E242BD2016624CA</t>
  </si>
  <si>
    <t>:100650008413001A521466246624662466246624D1</t>
  </si>
  <si>
    <t>:10066000662466246624FB23841780120012520835</t>
  </si>
  <si>
    <t>:10067000F0000800083003138312CE00CF012008D9</t>
  </si>
  <si>
    <t>:10068000840083134E08003C03185C2B6624000092</t>
  </si>
  <si>
    <t>:10069000001666244F0803194D2B80168413801E04</t>
  </si>
  <si>
    <t>:1006A0004F2B001A0314001E0310CF0D6624FB23EA</t>
  </si>
  <si>
    <t>:1006B00084178012CE03422B001666244D080319BE</t>
  </si>
  <si>
    <t>:1006C000622BFB234D080319662B001200006624E1</t>
  </si>
  <si>
    <t>:1006D00080168413801E6A2B84176624FB238012E5</t>
  </si>
  <si>
    <t>:1006E0006624FB2300124F08F000080007300313B4</t>
  </si>
  <si>
    <t>:1006F0008312CD004324A2012208053C031C962B43</t>
  </si>
  <si>
    <t>:100700002208233FCB000130CD003A234B08840060</t>
  </si>
  <si>
    <t>:1007100070088000F8302207CD002208233F8400B3</t>
  </si>
  <si>
    <t>:100720000008CE00A7238312A20A7C2B2208013FD7</t>
  </si>
  <si>
    <t>:10073000F000F1010318F10A7008233FCB00CD014E</t>
  </si>
  <si>
    <t>:100740003A234B08840070088000C1230800000091</t>
  </si>
  <si>
    <t>:10075000031383169C1CAE2B0000A82B83124D089C</t>
  </si>
  <si>
    <t>:1007600083169B0083124E0883169A009C131C1557</t>
  </si>
  <si>
    <t>:100770008B1355309D00AA309D009C148B171C11C3</t>
  </si>
  <si>
    <t>:10078000080003138312200884008313FB23001244</t>
  </si>
  <si>
    <t>:10079000662480168413801ECB2B8417662466245F</t>
  </si>
  <si>
    <t>:1007A00066246624001666240800031383124B088F</t>
  </si>
  <si>
    <t>:1007B00084000008CC004C12CC124C088000841736</t>
  </si>
  <si>
    <t>:1007C0000408A000001680168413801EE52B080084</t>
  </si>
  <si>
    <t>:1007D000003003138312A2000030A900FF30AA00EA</t>
  </si>
  <si>
    <t>:1007E0000030AB000030AC000030AD000030AE0097</t>
  </si>
  <si>
    <t>:1007F0000030AF000800040803138312D40020085F</t>
  </si>
  <si>
    <t>:10080000840084130008D3005312D31253088000CD</t>
  </si>
  <si>
    <t>:100810005408840008000313831220088400831303</t>
  </si>
  <si>
    <t>:100820000016662480166624FB2300126624FB2330</t>
  </si>
  <si>
    <t>:1008300080120800893003138312CD004324CD01B8</t>
  </si>
  <si>
    <t>:100840003A237008A100EF307005A100362408009B</t>
  </si>
  <si>
    <t>:10085000893003138312CD004324CD013A2370085D</t>
  </si>
  <si>
    <t>:10086000A10010307004A10036240800C1230B241D</t>
  </si>
  <si>
    <t>:10087000AA30D000F1228930D000F1222108D00026</t>
  </si>
  <si>
    <t>:10088000F122C12308000B24AA30D000F1224D0828</t>
  </si>
  <si>
    <t>:10089000D000F122C1230B24AB30D000F12208009C</t>
  </si>
  <si>
    <t>:1008A0000B24AA30D000F1228730D000F122403052</t>
  </si>
  <si>
    <t>:1008B000D000F122C1230800031383124B088316D2</t>
  </si>
  <si>
    <t>:1008C0009B009C131C141A08F00008000000000094</t>
  </si>
  <si>
    <t>:1008D0000800FF3FFF3FFF3FFF3FFF3FFF3FFF3F5E</t>
  </si>
  <si>
    <t>:1042C000E000C200BA0052006E005700EE00C200CB</t>
  </si>
  <si>
    <t>:1042D000AA00290038002400FF00FF00FF00FF00B3</t>
  </si>
  <si>
    <t>:1042E000FF00FF00FF00FF00FF00FF00FF00FF00D6</t>
  </si>
  <si>
    <t>:1042F000FF00FF00FF00FF00FF00FF00FF00FF00C6</t>
  </si>
  <si>
    <t>:10430000FF00FF00FF00FF00FF00FF00FF00FF00B5</t>
  </si>
  <si>
    <t>:10431000FF00FF00FF00FF00FF00FF00FF00FF00A5</t>
  </si>
  <si>
    <t>:10432000FF00FF00FF00FF00FF00FF00FF00FF0095</t>
  </si>
  <si>
    <t>:10433000FF00FF00FF00FF00FF00FF00FF00FF0085</t>
  </si>
  <si>
    <t>:10434000FF00FF00FF00FF00FF00FF00FF00FF0075</t>
  </si>
  <si>
    <t>:10435000FF00FF00FF00FF00FF00FF00FF00FF0065</t>
  </si>
  <si>
    <t>:10436000FF00FF00FF00FF00FF00FF00FF00FF0055</t>
  </si>
  <si>
    <t>:10437000FF00FF00FF00FF00FF00FF00FF00FF0045</t>
  </si>
  <si>
    <t>:10438000FF00FF00FF00FF00FF00FF00FF00FF0035</t>
  </si>
  <si>
    <t>:10439000FF00FF00FF00FF00FF00FF00FF00FF0025</t>
  </si>
  <si>
    <t>:1043A000FF00FF00FF00FF00FF00FF00FF00FF0015</t>
  </si>
  <si>
    <t>:1043B000FF00FF00FF00FF00FF00FF00FF00FF0005</t>
  </si>
  <si>
    <t>:1043C000FF00FF00FF00FF00FF00FF00FF00FF00F5</t>
  </si>
  <si>
    <t>:1043D000FF00FF00FF00FF00FF00FF00FF00FF00E5</t>
  </si>
  <si>
    <t>:1043E000FF00FF00FF00FF00FF00FF00FF00FF00D5</t>
  </si>
  <si>
    <t>:1043F000FF00FF00FF00FF00FF00FF00FF00FF00C5</t>
  </si>
  <si>
    <t>:02400E00C43FAD</t>
  </si>
  <si>
    <t>Start of old v2.4p hex file</t>
  </si>
  <si>
    <t>End of V2.4p file</t>
  </si>
  <si>
    <t>:10000000262AFF3FFF3FFF3F503003138312A90012</t>
  </si>
  <si>
    <t>:100010006130AA00BD30AB00B530AC000230A200A8</t>
  </si>
  <si>
    <t>:10002000063022020318272802302202F000F101D4</t>
  </si>
  <si>
    <t>:10003000031CF10370082D3FC3002208C700F824F9</t>
  </si>
  <si>
    <t>:1000400083124308840070088000A20A1028330835</t>
  </si>
  <si>
    <t>:10005000F3003208F2003108F100F0012D08F80039</t>
  </si>
  <si>
    <t>:10006000F901FA01FB017008F80771080318710F14</t>
  </si>
  <si>
    <t>:10007000F90772080318720FFA0773080318730F51</t>
  </si>
  <si>
    <t>:10008000FB077808B1007908B2007A08B3007B0852</t>
  </si>
  <si>
    <t>:10009000B4007A08F3007908F2007808F100F00162</t>
  </si>
  <si>
    <t>:1000A0002E08F800F901FA01FB017008F807710841</t>
  </si>
  <si>
    <t>:1000B0000318710FF90772080318720FFA07730813</t>
  </si>
  <si>
    <t>:1000C0000318730FFB077808B1007908B2007A08AB</t>
  </si>
  <si>
    <t>:1000D000B3007B08B4007A08F3007908F2007808CE</t>
  </si>
  <si>
    <t>:1000E000F100F0012F08F800F901FA01FB01700896</t>
  </si>
  <si>
    <t>:1000F000F80771080318710FF90772080318720FD7</t>
  </si>
  <si>
    <t>:10010000FA0773080318730FFB077808B100790822</t>
  </si>
  <si>
    <t>:10011000B2007A08B3007B08B4007A08F3007908CB</t>
  </si>
  <si>
    <t>:10012000F2007808F100F0013008F400F501F60162</t>
  </si>
  <si>
    <t>:10013000F7017008F40771080318710FF5077208CA</t>
  </si>
  <si>
    <t>:100140000318720FF60773080318730FF707740884</t>
  </si>
  <si>
    <t>:10015000B1007508B2007608B3007708B4007708DC</t>
  </si>
  <si>
    <t>:100160002C02031DBD2876082B02031DBD2875082F</t>
  </si>
  <si>
    <t>:100170002A02031DBD2874082902031CD52829085A</t>
  </si>
  <si>
    <t>:10018000B5002A08B6002B08B7002C08B8003108C3</t>
  </si>
  <si>
    <t>:10019000B5023208031C320FB6023308031C330FBA</t>
  </si>
  <si>
    <t>:1001A000B7023408031C340FB8022C083402031DB4</t>
  </si>
  <si>
    <t>:1001B000E3282B083302031DE3282A083202031D1B</t>
  </si>
  <si>
    <t>:1001C000E32829083102031CFB283108B500320856</t>
  </si>
  <si>
    <t>:1001D000B6003308B7003408B8002908B5022A0869</t>
  </si>
  <si>
    <t>:1001E000031C2A0FB6022B08031C2B0FB7022C0886</t>
  </si>
  <si>
    <t>:1001F000031C2C0FB802E330C7003508C8002A24BE</t>
  </si>
  <si>
    <t>:10020000E2308312C7003608C8002A24E130831286</t>
  </si>
  <si>
    <t>:10021000C7003708C8002A24E0308312C700380816</t>
  </si>
  <si>
    <t>:10022000C8002A248312B901103039020318202A89</t>
  </si>
  <si>
    <t>:100230003908F0000630F40044247008083FBA0082</t>
  </si>
  <si>
    <t>:100240001A30FB00FF30FA00FB0B27292A29FA0B92</t>
  </si>
  <si>
    <t>:1002500027292429E730FA00FA0B2C2900003D0851</t>
  </si>
  <si>
    <t>:10026000C6003C08C5003B08C400C3013A08C700EB</t>
  </si>
  <si>
    <t>:10027000F8247008F400F501F601F7018312430831</t>
  </si>
  <si>
    <t>:10028000F40744080318440FF50745080318450F01</t>
  </si>
  <si>
    <t>:10029000F60746080318460FF7077408BB007508F1</t>
  </si>
  <si>
    <t>:1002A000BC007608BD007708BE007608C600750859</t>
  </si>
  <si>
    <t>:1002B000C5007408C400C3013A0AC700F8247008D6</t>
  </si>
  <si>
    <t>:1002C000F400F501F601F70183124308F40744082E</t>
  </si>
  <si>
    <t>:1002D0000318440FF50745080318450FF6074608AD</t>
  </si>
  <si>
    <t>:1002E0000318460FF7077408BB007508BC007608B2</t>
  </si>
  <si>
    <t>:1002F000BD007708BE007608C6007508C500740802</t>
  </si>
  <si>
    <t>:10030000C400C30102303A07C700F8247008F400A3</t>
  </si>
  <si>
    <t>:10031000F501F601F70183124308F40744080318B6</t>
  </si>
  <si>
    <t>:10032000440FF50745080318450FF607460803185C</t>
  </si>
  <si>
    <t>:10033000460FF7077408BB007508BC007608BD00BF</t>
  </si>
  <si>
    <t>:100340007708BE007608C6007508C5007408C400AA</t>
  </si>
  <si>
    <t>:10035000C30103303A07C700F82470088312BB00BA</t>
  </si>
  <si>
    <t>:10036000BC01BD01BE014308BB0744080318440F8C</t>
  </si>
  <si>
    <t>:10037000BC0745080318450FBD0746080318460F7C</t>
  </si>
  <si>
    <t>:10038000BE0734082C02031DCF2933082B02031D9E</t>
  </si>
  <si>
    <t>:10039000CF2932082A02031DCF2931082902031C64</t>
  </si>
  <si>
    <t>:1003A000DF293508BB023608031C360FBC023708AC</t>
  </si>
  <si>
    <t>:1003B000031C370FBD023808031C380FBE022C087F</t>
  </si>
  <si>
    <t>:1003C0003402031DED292B083302031DED292A08F1</t>
  </si>
  <si>
    <t>:1003D0003202031DED2929083102031CFD293508CD</t>
  </si>
  <si>
    <t>:1003E000BB0736080318360FBC0737080318370F4A</t>
  </si>
  <si>
    <t>:1003F000BD0738080318380FBE07BF0104303F029D</t>
  </si>
  <si>
    <t>:1004000003181E2A03303A07C7003B08C8002A24F5</t>
  </si>
  <si>
    <t>:10041000023083123A07C7003C08C8002A2483121E</t>
  </si>
  <si>
    <t>:100420003A0AC7003D08C8002A2483123A08C700C8</t>
  </si>
  <si>
    <t>:100430003E08C8002A248312BF0AFE29B90A1429DB</t>
  </si>
  <si>
    <t>:10044000FE30C7002430C8002A24080007300313F8</t>
  </si>
  <si>
    <t>:100450008312990083169F010F30850005308312A7</t>
  </si>
  <si>
    <t>:10046000C3007124A724AA30CA0075238730CA00AC</t>
  </si>
  <si>
    <t>:1004700075230130CA0075235D243430FB00FF3042</t>
  </si>
  <si>
    <t>:10048000FA00FB0B442A472AFA0B442A412ACF30B0</t>
  </si>
  <si>
    <t>:10049000FA00FA0B492A0000FA233430FB00FF303F</t>
  </si>
  <si>
    <t>:1004A000FA00FB0B542A572AFA0B542A512ACF3050</t>
  </si>
  <si>
    <t>:1004B000FA00FA0B592A0000FE30C700F824700831</t>
  </si>
  <si>
    <t>:1004C000FF3A031D642A0420031383168312410894</t>
  </si>
  <si>
    <t>:1004D0004206031D702A0509C1000F30C105642AB8</t>
  </si>
  <si>
    <t>:1004E0004108C2004108013FF100F2010318F20A7D</t>
  </si>
  <si>
    <t>:1004F000AD2AC001362B0630C000362B0C30C000B0</t>
  </si>
  <si>
    <t>:10050000362B1230C000362B1830C000362B1E3070</t>
  </si>
  <si>
    <t>:10051000C000362B2430C000362B2A30C000362BCA</t>
  </si>
  <si>
    <t>:100520003030C000362B3630C000362B3C30C00097</t>
  </si>
  <si>
    <t>:10053000362B4230C000362B4830C000362B4E30B0</t>
  </si>
  <si>
    <t>:10054000C000362B5430C000362B5A30C000362B3A</t>
  </si>
  <si>
    <t>:100550006030C000362BC001362B00307206031D00</t>
  </si>
  <si>
    <t>:10056000B32A003071060319792A00307206031D80</t>
  </si>
  <si>
    <t>:10057000BB2A0130710603197B2A00307206031D65</t>
  </si>
  <si>
    <t>:10058000C32A0230710603197E2A00307206031D49</t>
  </si>
  <si>
    <t>:10059000CB2A033071060319812A00307206031D2D</t>
  </si>
  <si>
    <t>:1005A000D32A043071060319842A00307206031D11</t>
  </si>
  <si>
    <t>:1005B000DB2A053071060319872A00307206031DF5</t>
  </si>
  <si>
    <t>:1005C000E32A0630710603198A2A00307206031DD9</t>
  </si>
  <si>
    <t>:1005D000EB2A0730710603198D2A00307206031DBD</t>
  </si>
  <si>
    <t>:1005E000F32A083071060319902A00307206031DA1</t>
  </si>
  <si>
    <t>:1005F000FB2A093071060319932A00307206031D85</t>
  </si>
  <si>
    <t>:10060000032B0A3071060319962A00307206031D67</t>
  </si>
  <si>
    <t>:100610000B2B0B3071060319992A00307206031D4B</t>
  </si>
  <si>
    <t>:10062000132B0C30710603199C2A00307206031D2F</t>
  </si>
  <si>
    <t>:100630001B2B0D30710603199F2A00307206031D13</t>
  </si>
  <si>
    <t>:10064000232B0E3071060319A22A00307206031DF7</t>
  </si>
  <si>
    <t>:100650002B2B0F3071060319A52A00307206031DDB</t>
  </si>
  <si>
    <t>:10066000332B103071060319A82AAB2AB6240730A1</t>
  </si>
  <si>
    <t>:10067000A20022080C3C031C512BA724AA30CA005C</t>
  </si>
  <si>
    <t>:1006800075232208CA00752322084007C7000730D7</t>
  </si>
  <si>
    <t>:10069000C702F82470088312CA0075235D24A20AD9</t>
  </si>
  <si>
    <t>:1006A000392BC424EC24A2012208053C031C732B23</t>
  </si>
  <si>
    <t>:1006B000F0302207C7002208233F84000008C8004A</t>
  </si>
  <si>
    <t>:1006C0002A243430FB00FF30FA00FB0B682B6B2B25</t>
  </si>
  <si>
    <t>:1006D000FA0B682B652BCF30FA00FA0B6D2B00005C</t>
  </si>
  <si>
    <t>:1006E0008312A20A542B642A742B0830031383123A</t>
  </si>
  <si>
    <t>:1006F000CB00CC012008840083134B0803199A2BEC</t>
  </si>
  <si>
    <t>:10070000022502259724801202254A080319882B06</t>
  </si>
  <si>
    <t>:100710009724CA0D031C8F2B84170016912B841766</t>
  </si>
  <si>
    <t>:1007200000120000022580168413801E952B84176A</t>
  </si>
  <si>
    <t>:10073000CB037D2BCC0102259724000080120225DB</t>
  </si>
  <si>
    <t>:100740000016022502254C080319A62B80168413D7</t>
  </si>
  <si>
    <t>:10075000801EA82BCC0102258413001A4C140225FC</t>
  </si>
  <si>
    <t>:1007600002250225022502250225022502259724BD</t>
  </si>
  <si>
    <t>:100770008417801200124C08F000080008300313A0</t>
  </si>
  <si>
    <t>:100780008312C800C9012008840083134808003C74</t>
  </si>
  <si>
    <t>:100790000318E02B02250000001602254908031962</t>
  </si>
  <si>
    <t>:1007A000D12B80168413801ED32B001A0314001E35</t>
  </si>
  <si>
    <t>:1007B0000310C90D0225972484178012C803C62B85</t>
  </si>
  <si>
    <t>:1007C0000016022547080319E62B9724470803194A</t>
  </si>
  <si>
    <t>:1007D000EA2B00120000022580168413801EEE2BE7</t>
  </si>
  <si>
    <t>:1007E00084170225972480120225972400124908B5</t>
  </si>
  <si>
    <t>:1007F000F0000800073003138312C700DF24A201B2</t>
  </si>
  <si>
    <t>:100800002208053C031C192C2208233FC300013099</t>
  </si>
  <si>
    <t>:10081000C700BE2343088400700880002208C70078</t>
  </si>
  <si>
    <t>:100820002208233F84000008C8002A248312A20A59</t>
  </si>
  <si>
    <t>:10083000002C2208013FF000F1010318F10A7008B2</t>
  </si>
  <si>
    <t>:10084000233FC300C701BE23430884007008800013</t>
  </si>
  <si>
    <t>:100850005D2408000000031383169C1C312C00004B</t>
  </si>
  <si>
    <t>:100860002B2C8312470883169B008312480883169B</t>
  </si>
  <si>
    <t>:100870009A009C131C158B1355309D00AA309D00C7</t>
  </si>
  <si>
    <t>:100880009C148B171C110800031383127008F100CD</t>
  </si>
  <si>
    <t>:10089000F0010830FC007108F40C0318532CFC0B19</t>
  </si>
  <si>
    <t>:1008A0004C2CF10100340310582CF40C0318F10700</t>
  </si>
  <si>
    <t>:1008B000F10CF00CFC0B552C0800031383122008DC</t>
  </si>
  <si>
    <t>:1008C0008400831397240012022580168413801E4F</t>
  </si>
  <si>
    <t>:1008D000672C841702250225022502250016022511</t>
  </si>
  <si>
    <t>:1008E000080003138312430884000008C400441264</t>
  </si>
  <si>
    <t>:1008F000C4124408800084170408A0000016801663</t>
  </si>
  <si>
    <t>:100900008413801E812C0800003003138312A20080</t>
  </si>
  <si>
    <t>:100910000030C0000030C100FF30C2000030B50020</t>
  </si>
  <si>
    <t>:100920000030B6000030B7000030B80008000408FE</t>
  </si>
  <si>
    <t>:1009300003138312CE002008840084130008CD0026</t>
  </si>
  <si>
    <t>:100940004D12CD124D0880004E088400080003139C</t>
  </si>
  <si>
    <t>:1009500083122008840083130016022580160225C6</t>
  </si>
  <si>
    <t>:10096000972400120225972480120800893003136F</t>
  </si>
  <si>
    <t>:100970008312C700DF24C701BE237008A100103016</t>
  </si>
  <si>
    <t>:100980007004A100D2240800893003138312C70029</t>
  </si>
  <si>
    <t>:10099000DF24C701BE237008A100EF307005A1005D</t>
  </si>
  <si>
    <t>:1009A000D22408005D24A724AA30CA007523893008</t>
  </si>
  <si>
    <t>:1009B000CA0075232108CA0075235D240800A724F6</t>
  </si>
  <si>
    <t>:1009C000AA30CA0075234708CA0075235D24A724EE</t>
  </si>
  <si>
    <t>:1009D000AB30CA0075230800A724AA30CA007523CB</t>
  </si>
  <si>
    <t>:1009E0008730CA0075234030CA0075235D24080093</t>
  </si>
  <si>
    <t>:1009F00003138312470883169B009C131C141A08C8</t>
  </si>
  <si>
    <t>:100A0000F0000800000000000800FF3FFF3FFF3F2C</t>
  </si>
  <si>
    <t>:10420000FF00FF00FF00FF00FF00FF00EE00C20004</t>
  </si>
  <si>
    <t>Start of V2.4 Hex file</t>
  </si>
  <si>
    <t>BA00</t>
  </si>
  <si>
    <t>C200</t>
  </si>
  <si>
    <t>EE00</t>
  </si>
  <si>
    <t>FF00</t>
  </si>
  <si>
    <t>These are the original  values for V2.4</t>
  </si>
  <si>
    <t>End of Program area V2.4</t>
  </si>
  <si>
    <t>Original line</t>
  </si>
  <si>
    <t>6E00</t>
  </si>
  <si>
    <t>E000</t>
  </si>
  <si>
    <t>End of File for V2.4</t>
  </si>
  <si>
    <t>:100000007C29FF3FFF3FFF3F00000000080004087D</t>
  </si>
  <si>
    <t>:1000100003138312B6002008840084130008B5007F</t>
  </si>
  <si>
    <t>:100020003512B51235088000360884000800031325</t>
  </si>
  <si>
    <t>:1000300083122008840083130016042080160420F5</t>
  </si>
  <si>
    <t>:100040000720001204200720801208000830031344</t>
  </si>
  <si>
    <t>:100050008312B300B401200884008313330803190A</t>
  </si>
  <si>
    <t>:100060004B280420042007208012042032080319A2</t>
  </si>
  <si>
    <t>:1000700039280720B20D031C402884170016422897</t>
  </si>
  <si>
    <t>:10008000841700120000042080168413801E462866</t>
  </si>
  <si>
    <t>:100090008417B3032E28B401042007200000801227</t>
  </si>
  <si>
    <t>:1000A0000420001604200420340803195728801661</t>
  </si>
  <si>
    <t>:1000B0008413801E5928B40104208413001A3414B8</t>
  </si>
  <si>
    <t>:1000C0000420042004200420042004200420042010</t>
  </si>
  <si>
    <t>:1000D00007208417801200123408F0000800031370</t>
  </si>
  <si>
    <t>:1000E0008312200884008313072000120420801646</t>
  </si>
  <si>
    <t>:1000F0008413801E792884170420042004200420FF</t>
  </si>
  <si>
    <t>:100100000016042008001720AA30B20026202F086D</t>
  </si>
  <si>
    <t>:10011000B20026206F201720AB30B2002620080046</t>
  </si>
  <si>
    <t>:10012000083003138312B000B10120088400831348</t>
  </si>
  <si>
    <t>:100130003008003C0318B2280420000000160420F8</t>
  </si>
  <si>
    <t>:1001400031080319A32880168413801EA528001ADD</t>
  </si>
  <si>
    <t>:100150000314001E0310B10D042007208417801221</t>
  </si>
  <si>
    <t>:10016000B0039828001604202F080319B828072088</t>
  </si>
  <si>
    <t>:100170002F080319BC2800120000042080168413E5</t>
  </si>
  <si>
    <t>:10018000801EC02884170420072080120420072026</t>
  </si>
  <si>
    <t>:1001900000123108F00008000000031383169C1CB5</t>
  </si>
  <si>
    <t>:1001A000D3280000CD2883122F0883169B008312CA</t>
  </si>
  <si>
    <t>:1001B000300883169A009C131C158B1355309D0034</t>
  </si>
  <si>
    <t>:1001C000AA309D009C148B171C1108006F2017206B</t>
  </si>
  <si>
    <t>:1001D000AA30B20026208930B20026202108B200C1</t>
  </si>
  <si>
    <t>:1001E00026206F200800073003138312AF008320FE</t>
  </si>
  <si>
    <t>:1001F000A2012208053C031C09292208233FAD0067</t>
  </si>
  <si>
    <t>:100200000130AF0090202D08840070088000A20A01</t>
  </si>
  <si>
    <t>:10021000F9282208013FF000F1010318F10A7008E3</t>
  </si>
  <si>
    <t>:10022000233FAD00AF0190202D08840070088000AE</t>
  </si>
  <si>
    <t>:100230006F20A2012208053C031C29292208AF00D7</t>
  </si>
  <si>
    <t>:100240002208233F84000008B000CC208312A20AB9</t>
  </si>
  <si>
    <t>:100250001A290800893003138312AF008320AF01ED</t>
  </si>
  <si>
    <t>:1002600090207008A10010307004A100E620080062</t>
  </si>
  <si>
    <t>:10027000031383122D0883169B009C131C141A0869</t>
  </si>
  <si>
    <t>:10028000F0000800893003138312AF008320AF0110</t>
  </si>
  <si>
    <t>:1002900090207008A100EF307005A100E620080052</t>
  </si>
  <si>
    <t>:1002A0001720AA30B20026208730B2002620403026</t>
  </si>
  <si>
    <t>:1002B000B20026206F200800003003138312A20032</t>
  </si>
  <si>
    <t>:1002C0000030AC000030A9000030AA00FF30AB00C5</t>
  </si>
  <si>
    <t>:1002D0000800031383122D0884000008AE002E12BC</t>
  </si>
  <si>
    <t>:1002E000AE122E08800084170408A00000168016A5</t>
  </si>
  <si>
    <t>:1002F0008413801E792908005C2107309900831639</t>
  </si>
  <si>
    <t>:100300009F010F30850005308312AD006921172051</t>
  </si>
  <si>
    <t>:10031000AA30B20026208730B20026200130B20079</t>
  </si>
  <si>
    <t>:1003200026206F203430FB00FF30FA00FB0B9929A8</t>
  </si>
  <si>
    <t>:100330009C29FA0B99299629CF30FA00FA0B9E29AD</t>
  </si>
  <si>
    <t>:1003400000000000F3202A082B06031DAD29050834</t>
  </si>
  <si>
    <t>:10035000AA00AA090F30AA05A3292A08AB00E1299F</t>
  </si>
  <si>
    <t>:10036000AC01222A0830AC00222A1030AC00222A2C</t>
  </si>
  <si>
    <t>:100370001830AC00222A2030AC00222A2830AC00F1</t>
  </si>
  <si>
    <t>:10038000222A3030AC00222A3830AC00222A4030F9</t>
  </si>
  <si>
    <t>:10039000AC00222A4830AC00222A5030AC00222A7D</t>
  </si>
  <si>
    <t>:1003A0005830AC00222A6030AC00222A6830AC0001</t>
  </si>
  <si>
    <t>:1003B000222A7030AC00222A7830AC00222AAC010C</t>
  </si>
  <si>
    <t>:1003C000222A2A08003A0319B0292A08013A0319F7</t>
  </si>
  <si>
    <t>:1003D000B2292A08023A0319B5292A08033A03194F</t>
  </si>
  <si>
    <t>:1003E000B8292A08043A0319BB292A08053A03192F</t>
  </si>
  <si>
    <t>:1003F000BE292A08063A0319C1292A08073A03190F</t>
  </si>
  <si>
    <t>:10040000C4292A08083A0319C7292A08093A0319EE</t>
  </si>
  <si>
    <t>7-3-2008 changed column "AA" to form "IF(MOD(Z155,256)=0,"00",DEC2HEX(Z155,2))" instead of form "DEC2HEX(Z155,2)"  to cover special case of checksum = 00</t>
  </si>
  <si>
    <t>7-3-2008 fixed error with checksum = 00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</si>
</sst>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0.000000"/>
    <numFmt numFmtId="166" formatCode="0.000"/>
    <numFmt numFmtId="167" formatCode="0000"/>
  </numFmts>
  <fonts count="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i/>
      <sz val="10"/>
      <name val="Arial"/>
      <family val="2"/>
    </font>
    <font>
      <sz val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  <xf numFmtId="49" fontId="1" fillId="0" borderId="0" xfId="0" applyNumberFormat="1" applyFont="1" applyAlignment="1">
      <alignment horizontal="center" wrapText="1"/>
    </xf>
    <xf numFmtId="164" fontId="1" fillId="0" borderId="1" xfId="0" applyNumberFormat="1" applyFont="1" applyBorder="1" applyAlignment="1">
      <alignment horizontal="center"/>
    </xf>
    <xf numFmtId="164" fontId="1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0" fillId="0" borderId="0" xfId="0" applyNumberFormat="1" applyAlignment="1">
      <alignment horizontal="right"/>
    </xf>
    <xf numFmtId="164" fontId="2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65" fontId="0" fillId="0" borderId="0" xfId="0" applyNumberFormat="1" applyFont="1" applyAlignment="1">
      <alignment horizontal="center"/>
    </xf>
    <xf numFmtId="166" fontId="2" fillId="0" borderId="2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/>
    </xf>
    <xf numFmtId="164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66" fontId="1" fillId="0" borderId="0" xfId="0" applyNumberFormat="1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6" fillId="0" borderId="0" xfId="0" applyFont="1" applyAlignment="1">
      <alignment/>
    </xf>
    <xf numFmtId="16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165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45</xdr:row>
      <xdr:rowOff>9525</xdr:rowOff>
    </xdr:from>
    <xdr:to>
      <xdr:col>6</xdr:col>
      <xdr:colOff>9525</xdr:colOff>
      <xdr:row>47</xdr:row>
      <xdr:rowOff>123825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7553325"/>
          <a:ext cx="20669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173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28125" style="2" customWidth="1"/>
    <col min="2" max="2" width="8.140625" style="1" customWidth="1"/>
    <col min="3" max="3" width="7.7109375" style="1" customWidth="1"/>
    <col min="4" max="11" width="7.7109375" style="0" customWidth="1"/>
  </cols>
  <sheetData>
    <row r="1" ht="18">
      <c r="B1" s="32" t="s">
        <v>237</v>
      </c>
    </row>
    <row r="3" spans="1:2" ht="12.75">
      <c r="A3" s="33" t="s">
        <v>238</v>
      </c>
      <c r="B3" s="25" t="s">
        <v>239</v>
      </c>
    </row>
    <row r="4" ht="12.75">
      <c r="B4" s="25" t="s">
        <v>248</v>
      </c>
    </row>
    <row r="5" ht="12.75">
      <c r="B5" s="25" t="s">
        <v>249</v>
      </c>
    </row>
    <row r="6" spans="2:3" ht="12.75">
      <c r="B6" s="25" t="s">
        <v>288</v>
      </c>
      <c r="C6" s="25" t="s">
        <v>290</v>
      </c>
    </row>
    <row r="7" spans="2:3" ht="12.75">
      <c r="B7" s="25"/>
      <c r="C7" s="25" t="s">
        <v>289</v>
      </c>
    </row>
    <row r="8" ht="12.75">
      <c r="B8" s="25"/>
    </row>
    <row r="9" spans="5:11" ht="12.75">
      <c r="E9" s="16" t="s">
        <v>22</v>
      </c>
      <c r="F9" s="17" t="s">
        <v>23</v>
      </c>
      <c r="G9" s="18" t="s">
        <v>21</v>
      </c>
      <c r="H9" s="19" t="s">
        <v>24</v>
      </c>
      <c r="I9" s="20" t="s">
        <v>25</v>
      </c>
      <c r="J9" s="21" t="s">
        <v>26</v>
      </c>
      <c r="K9" s="4" t="s">
        <v>312</v>
      </c>
    </row>
    <row r="10" spans="4:12" ht="12.75">
      <c r="D10" s="30" t="s">
        <v>236</v>
      </c>
      <c r="E10" s="31">
        <v>5</v>
      </c>
      <c r="F10" s="31">
        <v>42</v>
      </c>
      <c r="G10" s="31" t="s">
        <v>226</v>
      </c>
      <c r="H10" s="31" t="s">
        <v>198</v>
      </c>
      <c r="I10" s="31">
        <v>61</v>
      </c>
      <c r="J10" s="31">
        <v>50</v>
      </c>
      <c r="K10" s="42">
        <v>56.32</v>
      </c>
      <c r="L10" s="46"/>
    </row>
    <row r="11" spans="4:10" ht="12.75">
      <c r="D11" s="30"/>
      <c r="E11" s="45"/>
      <c r="F11" s="45"/>
      <c r="G11" s="45"/>
      <c r="H11" s="45"/>
      <c r="I11" s="45"/>
      <c r="J11" s="45"/>
    </row>
    <row r="12" spans="2:11" ht="12.75">
      <c r="B12" s="2" t="s">
        <v>279</v>
      </c>
      <c r="C12" s="40" t="s">
        <v>280</v>
      </c>
      <c r="D12" s="58" t="s">
        <v>283</v>
      </c>
      <c r="E12" s="59"/>
      <c r="F12" s="58" t="s">
        <v>284</v>
      </c>
      <c r="G12" s="58"/>
      <c r="H12" s="58" t="s">
        <v>281</v>
      </c>
      <c r="I12" s="59"/>
      <c r="J12" s="58" t="s">
        <v>282</v>
      </c>
      <c r="K12" s="59"/>
    </row>
    <row r="13" spans="2:11" ht="12.75">
      <c r="B13" s="40">
        <f>+(BIN2DEC((RIGHTB(HEX2BIN($E$10,8),5)&amp;LEFTB(HEX2BIN($F$10,8),2)))+1)</f>
        <v>22</v>
      </c>
      <c r="C13" s="40">
        <f>+BIN2DEC(LEFTB(HEX2BIN($E$10,8),3))+4</f>
        <v>4</v>
      </c>
      <c r="D13" s="60" t="str">
        <f>+BIN2HEX(RIGHTB(HEX2BIN($F$10,8),6),2)&amp;BIN2HEX(HEX2BIN($G$10,8),2)&amp;BIN2HEX(HEX2BIN($H$10,8),2)&amp;BIN2HEX(HEX2BIN($I$10,8),2)&amp;BIN2HEX(HEX2BIN($J$10,8),2)</f>
        <v>02B5BD6150</v>
      </c>
      <c r="E13" s="58"/>
      <c r="F13" s="60">
        <f>+(HEX2DEC($D13)/2^28)</f>
        <v>43.358735382556915</v>
      </c>
      <c r="G13" s="59"/>
      <c r="H13" s="61">
        <f>+($B13*$C13*$K10)</f>
        <v>4956.16</v>
      </c>
      <c r="I13" s="59"/>
      <c r="J13" s="61">
        <f>+($B13*$C13*$K10)/$F13</f>
        <v>114.3059168186406</v>
      </c>
      <c r="K13" s="59"/>
    </row>
    <row r="15" spans="1:2" ht="12.75">
      <c r="A15" s="33" t="s">
        <v>240</v>
      </c>
      <c r="B15" s="25" t="s">
        <v>241</v>
      </c>
    </row>
    <row r="16" ht="12.75">
      <c r="B16" s="25" t="s">
        <v>287</v>
      </c>
    </row>
    <row r="17" ht="12.75">
      <c r="B17" s="25"/>
    </row>
    <row r="18" ht="12.75">
      <c r="A18" s="25" t="s">
        <v>246</v>
      </c>
    </row>
    <row r="19" ht="12.75">
      <c r="B19" s="25" t="s">
        <v>247</v>
      </c>
    </row>
    <row r="20" ht="12.75">
      <c r="B20" s="36"/>
    </row>
    <row r="21" ht="12.75">
      <c r="C21" s="3" t="s">
        <v>225</v>
      </c>
    </row>
    <row r="22" spans="2:3" ht="12.75">
      <c r="B22" s="25" t="s">
        <v>233</v>
      </c>
      <c r="C22" s="3"/>
    </row>
    <row r="23" spans="2:3" ht="12.75">
      <c r="B23" s="36"/>
      <c r="C23" s="25" t="s">
        <v>276</v>
      </c>
    </row>
    <row r="24" spans="1:11" ht="22.5" customHeight="1">
      <c r="A24" s="4"/>
      <c r="B24" s="5"/>
      <c r="C24" s="15" t="s">
        <v>232</v>
      </c>
      <c r="D24" s="4" t="s">
        <v>235</v>
      </c>
      <c r="E24" s="29" t="s">
        <v>231</v>
      </c>
      <c r="I24" s="6"/>
      <c r="K24" s="15" t="s">
        <v>148</v>
      </c>
    </row>
    <row r="25" spans="1:12" s="6" customFormat="1" ht="24" customHeight="1">
      <c r="A25" s="15" t="s">
        <v>144</v>
      </c>
      <c r="B25" s="22" t="s">
        <v>322</v>
      </c>
      <c r="C25" s="15" t="s">
        <v>227</v>
      </c>
      <c r="D25" s="22" t="s">
        <v>230</v>
      </c>
      <c r="E25" s="16" t="s">
        <v>22</v>
      </c>
      <c r="F25" s="17" t="s">
        <v>23</v>
      </c>
      <c r="G25" s="18" t="s">
        <v>21</v>
      </c>
      <c r="H25" s="19" t="s">
        <v>24</v>
      </c>
      <c r="I25" s="20" t="s">
        <v>25</v>
      </c>
      <c r="J25" s="21" t="s">
        <v>26</v>
      </c>
      <c r="K25" s="15" t="s">
        <v>227</v>
      </c>
      <c r="L25" s="15"/>
    </row>
    <row r="26" spans="1:11" s="6" customFormat="1" ht="12.75">
      <c r="A26" s="4" t="s">
        <v>20</v>
      </c>
      <c r="B26" s="5" t="s">
        <v>27</v>
      </c>
      <c r="C26" s="33">
        <v>1.846</v>
      </c>
      <c r="D26" s="5" t="s">
        <v>156</v>
      </c>
      <c r="E26" s="23"/>
      <c r="F26" s="23"/>
      <c r="G26" s="23"/>
      <c r="H26" s="23"/>
      <c r="I26" s="23"/>
      <c r="J26" s="23"/>
      <c r="K26" s="47">
        <f>+C26*4</f>
        <v>7.384</v>
      </c>
    </row>
    <row r="27" spans="1:11" s="6" customFormat="1" ht="12.75">
      <c r="A27" s="4">
        <v>2</v>
      </c>
      <c r="B27" s="5" t="s">
        <v>28</v>
      </c>
      <c r="C27" s="33">
        <v>1.892</v>
      </c>
      <c r="D27" s="5" t="s">
        <v>158</v>
      </c>
      <c r="E27" s="23"/>
      <c r="F27" s="23"/>
      <c r="G27" s="23"/>
      <c r="H27" s="23"/>
      <c r="I27" s="23"/>
      <c r="J27" s="23"/>
      <c r="K27" s="47">
        <f aca="true" t="shared" si="0" ref="K27:K41">+C27*4</f>
        <v>7.568</v>
      </c>
    </row>
    <row r="28" spans="1:11" s="6" customFormat="1" ht="12.75">
      <c r="A28" s="4">
        <v>3</v>
      </c>
      <c r="B28" s="5" t="s">
        <v>29</v>
      </c>
      <c r="C28" s="33">
        <v>3.546</v>
      </c>
      <c r="D28" s="5" t="s">
        <v>157</v>
      </c>
      <c r="E28" s="23"/>
      <c r="F28" s="23"/>
      <c r="G28" s="23"/>
      <c r="H28" s="23"/>
      <c r="I28" s="23"/>
      <c r="J28" s="23"/>
      <c r="K28" s="47">
        <f t="shared" si="0"/>
        <v>14.184</v>
      </c>
    </row>
    <row r="29" spans="1:11" s="6" customFormat="1" ht="12.75">
      <c r="A29" s="4">
        <v>4</v>
      </c>
      <c r="B29" s="5" t="s">
        <v>30</v>
      </c>
      <c r="C29" s="33">
        <v>3.846</v>
      </c>
      <c r="D29" s="5" t="s">
        <v>159</v>
      </c>
      <c r="E29" s="23"/>
      <c r="F29" s="23"/>
      <c r="G29" s="23"/>
      <c r="H29" s="23"/>
      <c r="I29" s="23"/>
      <c r="J29" s="23"/>
      <c r="K29" s="47">
        <f t="shared" si="0"/>
        <v>15.384</v>
      </c>
    </row>
    <row r="30" spans="1:11" s="6" customFormat="1" ht="12.75">
      <c r="A30" s="4">
        <v>5</v>
      </c>
      <c r="B30" s="5" t="s">
        <v>31</v>
      </c>
      <c r="C30" s="33">
        <v>7.046</v>
      </c>
      <c r="D30" s="5" t="s">
        <v>160</v>
      </c>
      <c r="E30" s="23"/>
      <c r="F30" s="23"/>
      <c r="G30" s="23"/>
      <c r="H30" s="23"/>
      <c r="I30" s="23"/>
      <c r="J30" s="23"/>
      <c r="K30" s="47">
        <f t="shared" si="0"/>
        <v>28.184</v>
      </c>
    </row>
    <row r="31" spans="1:11" s="6" customFormat="1" ht="12.75">
      <c r="A31" s="4">
        <v>6</v>
      </c>
      <c r="B31" s="5" t="s">
        <v>32</v>
      </c>
      <c r="C31" s="33">
        <v>7.221</v>
      </c>
      <c r="D31" s="5" t="s">
        <v>161</v>
      </c>
      <c r="E31" s="23"/>
      <c r="F31" s="23"/>
      <c r="G31" s="23"/>
      <c r="H31" s="23"/>
      <c r="I31" s="23"/>
      <c r="J31" s="23"/>
      <c r="K31" s="47">
        <f t="shared" si="0"/>
        <v>28.884</v>
      </c>
    </row>
    <row r="32" spans="1:11" s="6" customFormat="1" ht="12.75">
      <c r="A32" s="4">
        <v>7</v>
      </c>
      <c r="B32" s="5" t="s">
        <v>33</v>
      </c>
      <c r="C32" s="33">
        <v>10.146</v>
      </c>
      <c r="D32" s="5" t="s">
        <v>162</v>
      </c>
      <c r="E32" s="23"/>
      <c r="F32" s="23"/>
      <c r="G32" s="23"/>
      <c r="H32" s="23"/>
      <c r="I32" s="23"/>
      <c r="J32" s="23"/>
      <c r="K32" s="47">
        <f t="shared" si="0"/>
        <v>40.584</v>
      </c>
    </row>
    <row r="33" spans="1:11" s="6" customFormat="1" ht="12.75">
      <c r="A33" s="4">
        <v>8</v>
      </c>
      <c r="B33" s="5" t="s">
        <v>34</v>
      </c>
      <c r="C33" s="33">
        <v>14.046</v>
      </c>
      <c r="D33" s="5" t="s">
        <v>163</v>
      </c>
      <c r="E33" s="23"/>
      <c r="F33" s="23"/>
      <c r="G33" s="23"/>
      <c r="H33" s="23"/>
      <c r="I33" s="23"/>
      <c r="J33" s="23"/>
      <c r="K33" s="47">
        <f t="shared" si="0"/>
        <v>56.184</v>
      </c>
    </row>
    <row r="34" spans="1:11" s="6" customFormat="1" ht="12.75">
      <c r="A34" s="4">
        <v>9</v>
      </c>
      <c r="B34" s="5" t="s">
        <v>35</v>
      </c>
      <c r="C34" s="33">
        <v>14.271</v>
      </c>
      <c r="D34" s="5" t="s">
        <v>164</v>
      </c>
      <c r="E34" s="23"/>
      <c r="F34" s="23"/>
      <c r="G34" s="23"/>
      <c r="H34" s="23"/>
      <c r="I34" s="23"/>
      <c r="J34" s="23"/>
      <c r="K34" s="47">
        <f t="shared" si="0"/>
        <v>57.084</v>
      </c>
    </row>
    <row r="35" spans="1:11" s="6" customFormat="1" ht="12.75">
      <c r="A35" s="4">
        <v>10</v>
      </c>
      <c r="B35" s="5" t="s">
        <v>36</v>
      </c>
      <c r="C35" s="33">
        <v>18.114</v>
      </c>
      <c r="D35" s="5" t="s">
        <v>165</v>
      </c>
      <c r="E35" s="23"/>
      <c r="F35" s="23"/>
      <c r="G35" s="23"/>
      <c r="H35" s="23"/>
      <c r="I35" s="23"/>
      <c r="J35" s="23"/>
      <c r="K35" s="47">
        <f t="shared" si="0"/>
        <v>72.456</v>
      </c>
    </row>
    <row r="36" spans="1:11" s="6" customFormat="1" ht="12.75">
      <c r="A36" s="4">
        <v>11</v>
      </c>
      <c r="B36" s="5" t="s">
        <v>37</v>
      </c>
      <c r="C36" s="33">
        <v>21.046</v>
      </c>
      <c r="D36" s="5" t="s">
        <v>166</v>
      </c>
      <c r="E36" s="23"/>
      <c r="F36" s="23"/>
      <c r="G36" s="23"/>
      <c r="H36" s="23"/>
      <c r="I36" s="23"/>
      <c r="J36" s="23"/>
      <c r="K36" s="47">
        <f t="shared" si="0"/>
        <v>84.184</v>
      </c>
    </row>
    <row r="37" spans="1:11" s="6" customFormat="1" ht="12.75">
      <c r="A37" s="4">
        <v>12</v>
      </c>
      <c r="B37" s="5" t="s">
        <v>38</v>
      </c>
      <c r="C37" s="33">
        <v>21.321</v>
      </c>
      <c r="D37" s="5" t="s">
        <v>167</v>
      </c>
      <c r="E37" s="23"/>
      <c r="F37" s="23"/>
      <c r="G37" s="23"/>
      <c r="H37" s="23"/>
      <c r="I37" s="23"/>
      <c r="J37" s="23"/>
      <c r="K37" s="47">
        <f t="shared" si="0"/>
        <v>85.284</v>
      </c>
    </row>
    <row r="38" spans="1:11" s="6" customFormat="1" ht="12.75">
      <c r="A38" s="4">
        <v>13</v>
      </c>
      <c r="B38" s="5" t="s">
        <v>39</v>
      </c>
      <c r="C38" s="33">
        <v>24.936</v>
      </c>
      <c r="D38" s="5" t="s">
        <v>168</v>
      </c>
      <c r="E38" s="23"/>
      <c r="F38" s="23"/>
      <c r="G38" s="23"/>
      <c r="H38" s="23"/>
      <c r="I38" s="23"/>
      <c r="J38" s="23"/>
      <c r="K38" s="47">
        <f t="shared" si="0"/>
        <v>99.744</v>
      </c>
    </row>
    <row r="39" spans="1:11" s="6" customFormat="1" ht="12.75">
      <c r="A39" s="4">
        <v>14</v>
      </c>
      <c r="B39" s="5" t="s">
        <v>40</v>
      </c>
      <c r="C39" s="33">
        <v>28.046</v>
      </c>
      <c r="D39" s="5" t="s">
        <v>169</v>
      </c>
      <c r="E39" s="23"/>
      <c r="F39" s="23"/>
      <c r="G39" s="23"/>
      <c r="H39" s="23"/>
      <c r="I39" s="23"/>
      <c r="J39" s="23"/>
      <c r="K39" s="47">
        <f t="shared" si="0"/>
        <v>112.184</v>
      </c>
    </row>
    <row r="40" spans="1:11" s="6" customFormat="1" ht="12.75">
      <c r="A40" s="4">
        <v>15</v>
      </c>
      <c r="B40" s="5" t="s">
        <v>41</v>
      </c>
      <c r="C40" s="33">
        <v>28.092</v>
      </c>
      <c r="D40" s="5" t="s">
        <v>170</v>
      </c>
      <c r="E40" s="23"/>
      <c r="F40" s="23"/>
      <c r="G40" s="23"/>
      <c r="H40" s="23"/>
      <c r="I40" s="23"/>
      <c r="J40" s="23"/>
      <c r="K40" s="47">
        <f t="shared" si="0"/>
        <v>112.368</v>
      </c>
    </row>
    <row r="41" spans="1:11" s="6" customFormat="1" ht="12.75">
      <c r="A41" s="4">
        <v>16</v>
      </c>
      <c r="B41" s="5" t="s">
        <v>42</v>
      </c>
      <c r="C41" s="33">
        <v>28.346</v>
      </c>
      <c r="D41" s="5" t="s">
        <v>171</v>
      </c>
      <c r="E41" s="23"/>
      <c r="F41" s="23"/>
      <c r="G41" s="23"/>
      <c r="H41" s="23"/>
      <c r="I41" s="23"/>
      <c r="J41" s="23"/>
      <c r="K41" s="47">
        <f t="shared" si="0"/>
        <v>113.384</v>
      </c>
    </row>
    <row r="42" spans="1:10" s="6" customFormat="1" ht="11.25">
      <c r="A42" s="4"/>
      <c r="B42" s="5"/>
      <c r="C42" s="4"/>
      <c r="D42" s="5"/>
      <c r="E42" s="28"/>
      <c r="F42" s="28"/>
      <c r="G42" s="28"/>
      <c r="H42" s="28"/>
      <c r="I42" s="28"/>
      <c r="J42" s="28"/>
    </row>
    <row r="43" spans="1:10" s="6" customFormat="1" ht="11.25">
      <c r="A43" s="4"/>
      <c r="B43" s="5"/>
      <c r="C43" s="4"/>
      <c r="D43" s="5"/>
      <c r="E43" s="28"/>
      <c r="F43" s="28"/>
      <c r="G43" s="28"/>
      <c r="H43" s="28"/>
      <c r="I43" s="28"/>
      <c r="J43" s="28"/>
    </row>
    <row r="44" spans="1:10" s="6" customFormat="1" ht="11.25">
      <c r="A44" s="27" t="s">
        <v>242</v>
      </c>
      <c r="B44" s="34" t="s">
        <v>313</v>
      </c>
      <c r="C44" s="4"/>
      <c r="D44" s="5"/>
      <c r="E44" s="28"/>
      <c r="F44" s="28"/>
      <c r="G44" s="28"/>
      <c r="H44" s="28"/>
      <c r="I44" s="28"/>
      <c r="J44" s="28"/>
    </row>
    <row r="45" spans="1:10" s="6" customFormat="1" ht="11.25">
      <c r="A45" s="4"/>
      <c r="B45" s="34"/>
      <c r="C45" s="4"/>
      <c r="D45" s="5"/>
      <c r="E45" s="28"/>
      <c r="F45" s="28"/>
      <c r="G45" s="28"/>
      <c r="H45" s="28"/>
      <c r="I45" s="28"/>
      <c r="J45" s="28"/>
    </row>
    <row r="46" spans="1:10" s="6" customFormat="1" ht="11.25">
      <c r="A46" s="4"/>
      <c r="B46" s="34"/>
      <c r="C46" s="4"/>
      <c r="D46" s="5"/>
      <c r="E46" s="28"/>
      <c r="F46" s="28"/>
      <c r="G46" s="28"/>
      <c r="H46" s="28"/>
      <c r="I46" s="28"/>
      <c r="J46" s="28"/>
    </row>
    <row r="47" spans="1:10" s="6" customFormat="1" ht="12.75">
      <c r="A47" s="4"/>
      <c r="B47" s="34"/>
      <c r="C47" s="4"/>
      <c r="D47" s="5"/>
      <c r="E47" s="28"/>
      <c r="F47" s="28"/>
      <c r="G47" s="28"/>
      <c r="H47" s="45" t="s">
        <v>314</v>
      </c>
      <c r="I47" s="28"/>
      <c r="J47" s="28"/>
    </row>
    <row r="48" spans="1:10" s="6" customFormat="1" ht="11.25">
      <c r="A48" s="4"/>
      <c r="B48" s="34"/>
      <c r="C48" s="4"/>
      <c r="D48" s="5"/>
      <c r="E48" s="28"/>
      <c r="F48" s="28"/>
      <c r="G48" s="28"/>
      <c r="H48" s="28"/>
      <c r="I48" s="28"/>
      <c r="J48" s="28"/>
    </row>
    <row r="49" spans="1:10" s="6" customFormat="1" ht="11.25">
      <c r="A49" s="4"/>
      <c r="B49" s="34"/>
      <c r="C49" s="4"/>
      <c r="D49" s="5"/>
      <c r="E49" s="28"/>
      <c r="F49" s="28"/>
      <c r="G49" s="28"/>
      <c r="H49" s="28"/>
      <c r="I49" s="28"/>
      <c r="J49" s="28"/>
    </row>
    <row r="50" spans="1:10" s="6" customFormat="1" ht="11.25">
      <c r="A50" s="27" t="s">
        <v>243</v>
      </c>
      <c r="B50" s="35" t="s">
        <v>254</v>
      </c>
      <c r="C50" s="4"/>
      <c r="D50" s="5"/>
      <c r="E50" s="28"/>
      <c r="F50" s="28"/>
      <c r="G50" s="28"/>
      <c r="H50" s="28"/>
      <c r="I50" s="28"/>
      <c r="J50" s="28"/>
    </row>
    <row r="51" spans="1:10" s="6" customFormat="1" ht="11.25">
      <c r="A51" s="4"/>
      <c r="B51" s="35"/>
      <c r="C51" s="4"/>
      <c r="D51" s="5"/>
      <c r="E51" s="28"/>
      <c r="F51" s="28"/>
      <c r="G51" s="28"/>
      <c r="H51" s="28"/>
      <c r="I51" s="28"/>
      <c r="J51" s="28"/>
    </row>
    <row r="52" spans="1:10" s="6" customFormat="1" ht="11.25">
      <c r="A52" s="27" t="s">
        <v>244</v>
      </c>
      <c r="B52" s="35" t="s">
        <v>245</v>
      </c>
      <c r="C52" s="4"/>
      <c r="D52" s="5"/>
      <c r="E52" s="28"/>
      <c r="F52" s="28"/>
      <c r="G52" s="28"/>
      <c r="H52" s="28"/>
      <c r="I52" s="28"/>
      <c r="J52" s="28"/>
    </row>
    <row r="53" spans="1:10" s="6" customFormat="1" ht="11.25">
      <c r="A53" s="27"/>
      <c r="B53" s="35" t="s">
        <v>393</v>
      </c>
      <c r="C53" s="4"/>
      <c r="D53" s="5"/>
      <c r="E53" s="28"/>
      <c r="F53" s="28"/>
      <c r="G53" s="28"/>
      <c r="H53" s="28"/>
      <c r="I53" s="28"/>
      <c r="J53" s="28"/>
    </row>
    <row r="54" spans="1:10" s="6" customFormat="1" ht="11.25">
      <c r="A54" s="4"/>
      <c r="B54" s="35" t="s">
        <v>394</v>
      </c>
      <c r="C54" s="4"/>
      <c r="D54" s="5"/>
      <c r="E54" s="28"/>
      <c r="F54" s="28"/>
      <c r="G54" s="28"/>
      <c r="H54" s="28"/>
      <c r="I54" s="28"/>
      <c r="J54" s="28"/>
    </row>
    <row r="55" spans="1:10" s="6" customFormat="1" ht="11.25">
      <c r="A55" s="4"/>
      <c r="B55" s="35"/>
      <c r="C55" s="57" t="s">
        <v>16</v>
      </c>
      <c r="D55" s="5"/>
      <c r="E55" s="28"/>
      <c r="F55" s="28"/>
      <c r="G55" s="28"/>
      <c r="H55" s="28"/>
      <c r="I55" s="28"/>
      <c r="J55" s="28"/>
    </row>
    <row r="56" spans="1:9" s="6" customFormat="1" ht="11.25">
      <c r="A56" s="4"/>
      <c r="B56" s="5"/>
      <c r="C56" s="5"/>
      <c r="D56" s="28"/>
      <c r="E56" s="28"/>
      <c r="F56" s="28"/>
      <c r="G56" s="28"/>
      <c r="H56" s="28"/>
      <c r="I56" s="28"/>
    </row>
    <row r="57" spans="1:9" s="6" customFormat="1" ht="12.75">
      <c r="A57" s="4"/>
      <c r="B57" s="3" t="s">
        <v>234</v>
      </c>
      <c r="C57" s="5"/>
      <c r="D57" s="28"/>
      <c r="E57" s="28"/>
      <c r="F57" s="28"/>
      <c r="G57" s="28"/>
      <c r="H57" s="28"/>
      <c r="I57" s="28"/>
    </row>
    <row r="58" spans="1:9" s="6" customFormat="1" ht="12.75">
      <c r="A58" s="4"/>
      <c r="B58" s="3"/>
      <c r="C58" s="5"/>
      <c r="D58" s="28"/>
      <c r="E58" s="28"/>
      <c r="F58" s="28"/>
      <c r="G58" s="28"/>
      <c r="H58" s="28"/>
      <c r="I58" s="28"/>
    </row>
    <row r="59" spans="1:11" s="6" customFormat="1" ht="11.25">
      <c r="A59" s="4"/>
      <c r="B59" s="5" t="s">
        <v>145</v>
      </c>
      <c r="C59" s="5"/>
      <c r="D59" s="24"/>
      <c r="E59" s="24"/>
      <c r="F59" s="24"/>
      <c r="G59" s="24"/>
      <c r="H59" s="24"/>
      <c r="I59" s="24"/>
      <c r="J59" s="5"/>
      <c r="K59" s="5"/>
    </row>
    <row r="60" spans="1:10" s="6" customFormat="1" ht="11.25">
      <c r="A60" s="4"/>
      <c r="B60" s="14" t="s">
        <v>146</v>
      </c>
      <c r="C60" s="13">
        <v>0</v>
      </c>
      <c r="D60" s="13">
        <v>1</v>
      </c>
      <c r="E60" s="13">
        <v>2</v>
      </c>
      <c r="F60" s="13">
        <v>3</v>
      </c>
      <c r="G60" s="13">
        <v>4</v>
      </c>
      <c r="H60" s="13">
        <v>5</v>
      </c>
      <c r="I60" s="13">
        <v>6</v>
      </c>
      <c r="J60" s="13">
        <v>7</v>
      </c>
    </row>
    <row r="61" spans="2:10" s="6" customFormat="1" ht="11.25">
      <c r="B61" s="14" t="s">
        <v>147</v>
      </c>
      <c r="C61" s="13">
        <v>8</v>
      </c>
      <c r="D61" s="13">
        <v>9</v>
      </c>
      <c r="E61" s="13" t="s">
        <v>138</v>
      </c>
      <c r="F61" s="13" t="s">
        <v>139</v>
      </c>
      <c r="G61" s="13" t="s">
        <v>140</v>
      </c>
      <c r="H61" s="13" t="s">
        <v>141</v>
      </c>
      <c r="I61" s="13" t="s">
        <v>142</v>
      </c>
      <c r="J61" s="13" t="s">
        <v>143</v>
      </c>
    </row>
    <row r="62" s="6" customFormat="1" ht="12.75">
      <c r="B62" s="26" t="s">
        <v>228</v>
      </c>
    </row>
    <row r="63" spans="2:10" s="6" customFormat="1" ht="11.25">
      <c r="B63" s="5" t="s">
        <v>156</v>
      </c>
      <c r="C63" s="7" t="s">
        <v>87</v>
      </c>
      <c r="D63" s="8" t="s">
        <v>88</v>
      </c>
      <c r="E63" s="9" t="s">
        <v>89</v>
      </c>
      <c r="F63" s="10" t="s">
        <v>90</v>
      </c>
      <c r="G63" s="11" t="s">
        <v>43</v>
      </c>
      <c r="H63" s="12" t="s">
        <v>44</v>
      </c>
      <c r="I63" s="7" t="s">
        <v>46</v>
      </c>
      <c r="J63" s="8" t="s">
        <v>45</v>
      </c>
    </row>
    <row r="64" spans="2:10" s="6" customFormat="1" ht="11.25">
      <c r="B64" s="5" t="s">
        <v>173</v>
      </c>
      <c r="C64" s="9" t="s">
        <v>47</v>
      </c>
      <c r="D64" s="10" t="s">
        <v>48</v>
      </c>
      <c r="E64" s="11" t="s">
        <v>49</v>
      </c>
      <c r="F64" s="12" t="s">
        <v>50</v>
      </c>
      <c r="G64" s="7" t="s">
        <v>51</v>
      </c>
      <c r="H64" s="8" t="s">
        <v>52</v>
      </c>
      <c r="I64" s="9" t="s">
        <v>53</v>
      </c>
      <c r="J64" s="10" t="s">
        <v>54</v>
      </c>
    </row>
    <row r="65" spans="2:10" s="6" customFormat="1" ht="11.25">
      <c r="B65" s="5" t="s">
        <v>174</v>
      </c>
      <c r="C65" s="11" t="s">
        <v>55</v>
      </c>
      <c r="D65" s="12" t="s">
        <v>56</v>
      </c>
      <c r="E65" s="7" t="s">
        <v>57</v>
      </c>
      <c r="F65" s="8" t="s">
        <v>58</v>
      </c>
      <c r="G65" s="9" t="s">
        <v>59</v>
      </c>
      <c r="H65" s="10" t="s">
        <v>60</v>
      </c>
      <c r="I65" s="11" t="s">
        <v>61</v>
      </c>
      <c r="J65" s="12" t="s">
        <v>62</v>
      </c>
    </row>
    <row r="66" spans="2:10" s="6" customFormat="1" ht="11.25">
      <c r="B66" s="5" t="s">
        <v>160</v>
      </c>
      <c r="C66" s="7" t="s">
        <v>63</v>
      </c>
      <c r="D66" s="8" t="s">
        <v>64</v>
      </c>
      <c r="E66" s="9" t="s">
        <v>65</v>
      </c>
      <c r="F66" s="10" t="s">
        <v>66</v>
      </c>
      <c r="G66" s="11" t="s">
        <v>67</v>
      </c>
      <c r="H66" s="12" t="s">
        <v>68</v>
      </c>
      <c r="I66" s="7" t="s">
        <v>69</v>
      </c>
      <c r="J66" s="8" t="s">
        <v>70</v>
      </c>
    </row>
    <row r="67" spans="2:10" s="6" customFormat="1" ht="11.25">
      <c r="B67" s="5" t="s">
        <v>175</v>
      </c>
      <c r="C67" s="9" t="s">
        <v>71</v>
      </c>
      <c r="D67" s="10" t="s">
        <v>72</v>
      </c>
      <c r="E67" s="11" t="s">
        <v>73</v>
      </c>
      <c r="F67" s="12" t="s">
        <v>74</v>
      </c>
      <c r="G67" s="7" t="s">
        <v>75</v>
      </c>
      <c r="H67" s="8" t="s">
        <v>76</v>
      </c>
      <c r="I67" s="9" t="s">
        <v>77</v>
      </c>
      <c r="J67" s="10" t="s">
        <v>78</v>
      </c>
    </row>
    <row r="68" spans="2:10" s="6" customFormat="1" ht="11.25">
      <c r="B68" s="5" t="s">
        <v>176</v>
      </c>
      <c r="C68" s="11" t="s">
        <v>79</v>
      </c>
      <c r="D68" s="12" t="s">
        <v>80</v>
      </c>
      <c r="E68" s="7" t="s">
        <v>81</v>
      </c>
      <c r="F68" s="8" t="s">
        <v>82</v>
      </c>
      <c r="G68" s="9" t="s">
        <v>83</v>
      </c>
      <c r="H68" s="10" t="s">
        <v>84</v>
      </c>
      <c r="I68" s="11" t="s">
        <v>85</v>
      </c>
      <c r="J68" s="12" t="s">
        <v>86</v>
      </c>
    </row>
    <row r="69" spans="2:10" s="6" customFormat="1" ht="11.25">
      <c r="B69" s="5" t="s">
        <v>164</v>
      </c>
      <c r="C69" s="7" t="s">
        <v>155</v>
      </c>
      <c r="D69" s="8" t="s">
        <v>91</v>
      </c>
      <c r="E69" s="9" t="s">
        <v>92</v>
      </c>
      <c r="F69" s="10" t="s">
        <v>93</v>
      </c>
      <c r="G69" s="11" t="s">
        <v>94</v>
      </c>
      <c r="H69" s="12" t="s">
        <v>95</v>
      </c>
      <c r="I69" s="7" t="s">
        <v>96</v>
      </c>
      <c r="J69" s="8" t="s">
        <v>97</v>
      </c>
    </row>
    <row r="70" spans="2:10" s="6" customFormat="1" ht="11.25">
      <c r="B70" s="5" t="s">
        <v>177</v>
      </c>
      <c r="C70" s="9" t="s">
        <v>98</v>
      </c>
      <c r="D70" s="10" t="s">
        <v>118</v>
      </c>
      <c r="E70" s="11" t="s">
        <v>119</v>
      </c>
      <c r="F70" s="12" t="s">
        <v>120</v>
      </c>
      <c r="G70" s="7" t="s">
        <v>101</v>
      </c>
      <c r="H70" s="8" t="s">
        <v>102</v>
      </c>
      <c r="I70" s="9" t="s">
        <v>103</v>
      </c>
      <c r="J70" s="10" t="s">
        <v>104</v>
      </c>
    </row>
    <row r="71" spans="2:10" s="6" customFormat="1" ht="11.25">
      <c r="B71" s="5" t="s">
        <v>178</v>
      </c>
      <c r="C71" s="11" t="s">
        <v>99</v>
      </c>
      <c r="D71" s="12" t="s">
        <v>100</v>
      </c>
      <c r="E71" s="7" t="s">
        <v>105</v>
      </c>
      <c r="F71" s="8" t="s">
        <v>121</v>
      </c>
      <c r="G71" s="9" t="s">
        <v>122</v>
      </c>
      <c r="H71" s="10" t="s">
        <v>123</v>
      </c>
      <c r="I71" s="11" t="s">
        <v>124</v>
      </c>
      <c r="J71" s="12" t="s">
        <v>125</v>
      </c>
    </row>
    <row r="72" spans="2:10" s="6" customFormat="1" ht="11.25">
      <c r="B72" s="5" t="s">
        <v>168</v>
      </c>
      <c r="C72" s="7" t="s">
        <v>106</v>
      </c>
      <c r="D72" s="8" t="s">
        <v>107</v>
      </c>
      <c r="E72" s="9" t="s">
        <v>108</v>
      </c>
      <c r="F72" s="10" t="s">
        <v>126</v>
      </c>
      <c r="G72" s="11" t="s">
        <v>127</v>
      </c>
      <c r="H72" s="12" t="s">
        <v>128</v>
      </c>
      <c r="I72" s="7" t="s">
        <v>129</v>
      </c>
      <c r="J72" s="8" t="s">
        <v>130</v>
      </c>
    </row>
    <row r="73" spans="2:10" s="6" customFormat="1" ht="11.25">
      <c r="B73" s="5" t="s">
        <v>179</v>
      </c>
      <c r="C73" s="9" t="s">
        <v>131</v>
      </c>
      <c r="D73" s="10" t="s">
        <v>132</v>
      </c>
      <c r="E73" s="11" t="s">
        <v>109</v>
      </c>
      <c r="F73" s="12" t="s">
        <v>133</v>
      </c>
      <c r="G73" s="7" t="s">
        <v>110</v>
      </c>
      <c r="H73" s="8" t="s">
        <v>134</v>
      </c>
      <c r="I73" s="9" t="s">
        <v>135</v>
      </c>
      <c r="J73" s="10" t="s">
        <v>136</v>
      </c>
    </row>
    <row r="74" spans="2:10" s="6" customFormat="1" ht="11.25">
      <c r="B74" s="5" t="s">
        <v>180</v>
      </c>
      <c r="C74" s="11" t="s">
        <v>137</v>
      </c>
      <c r="D74" s="12" t="s">
        <v>111</v>
      </c>
      <c r="E74" s="7" t="s">
        <v>112</v>
      </c>
      <c r="F74" s="8" t="s">
        <v>113</v>
      </c>
      <c r="G74" s="9" t="s">
        <v>114</v>
      </c>
      <c r="H74" s="10" t="s">
        <v>115</v>
      </c>
      <c r="I74" s="11" t="s">
        <v>116</v>
      </c>
      <c r="J74" s="12" t="s">
        <v>117</v>
      </c>
    </row>
    <row r="75" s="6" customFormat="1" ht="11.25"/>
    <row r="76" spans="1:3" s="6" customFormat="1" ht="12.75">
      <c r="A76" s="4"/>
      <c r="B76" s="26" t="s">
        <v>229</v>
      </c>
      <c r="C76" s="5"/>
    </row>
    <row r="77" spans="1:10" s="6" customFormat="1" ht="11.25">
      <c r="A77" s="4"/>
      <c r="B77" s="4" t="s">
        <v>156</v>
      </c>
      <c r="C77" s="23">
        <f>+$E$26</f>
        <v>0</v>
      </c>
      <c r="D77" s="23">
        <f>+$F$26</f>
        <v>0</v>
      </c>
      <c r="E77" s="23">
        <f>+$G$26</f>
        <v>0</v>
      </c>
      <c r="F77" s="23">
        <f>+$H$26</f>
        <v>0</v>
      </c>
      <c r="G77" s="23">
        <f>+$I$26</f>
        <v>0</v>
      </c>
      <c r="H77" s="23">
        <f>+$J$26</f>
        <v>0</v>
      </c>
      <c r="I77" s="23">
        <f>+$E$27</f>
        <v>0</v>
      </c>
      <c r="J77" s="23">
        <f>+$F$27</f>
        <v>0</v>
      </c>
    </row>
    <row r="78" spans="1:10" s="6" customFormat="1" ht="11.25">
      <c r="A78" s="4"/>
      <c r="B78" s="4" t="s">
        <v>173</v>
      </c>
      <c r="C78" s="23">
        <f>+$G$27</f>
        <v>0</v>
      </c>
      <c r="D78" s="23">
        <f>+$H$27</f>
        <v>0</v>
      </c>
      <c r="E78" s="23">
        <f>+$I$27</f>
        <v>0</v>
      </c>
      <c r="F78" s="23">
        <f>+$J$27</f>
        <v>0</v>
      </c>
      <c r="G78" s="23">
        <f>+$E$28</f>
        <v>0</v>
      </c>
      <c r="H78" s="23">
        <f>+$F$28</f>
        <v>0</v>
      </c>
      <c r="I78" s="23">
        <f>+$G$28</f>
        <v>0</v>
      </c>
      <c r="J78" s="23">
        <f>+$H$28</f>
        <v>0</v>
      </c>
    </row>
    <row r="79" spans="1:10" s="6" customFormat="1" ht="11.25">
      <c r="A79" s="4"/>
      <c r="B79" s="4" t="s">
        <v>174</v>
      </c>
      <c r="C79" s="23">
        <f>+$I$28</f>
        <v>0</v>
      </c>
      <c r="D79" s="23">
        <f>+$J$28</f>
        <v>0</v>
      </c>
      <c r="E79" s="23">
        <f>+$E$29</f>
        <v>0</v>
      </c>
      <c r="F79" s="23">
        <f>+$F$29</f>
        <v>0</v>
      </c>
      <c r="G79" s="23">
        <f>+$G$29</f>
        <v>0</v>
      </c>
      <c r="H79" s="23">
        <f>+$H$29</f>
        <v>0</v>
      </c>
      <c r="I79" s="23">
        <f>+$I$29</f>
        <v>0</v>
      </c>
      <c r="J79" s="23">
        <f>+$J$29</f>
        <v>0</v>
      </c>
    </row>
    <row r="80" spans="1:10" s="6" customFormat="1" ht="11.25">
      <c r="A80" s="4"/>
      <c r="B80" s="4" t="s">
        <v>160</v>
      </c>
      <c r="C80" s="23">
        <f>+$E$30</f>
        <v>0</v>
      </c>
      <c r="D80" s="23">
        <f>+$F$30</f>
        <v>0</v>
      </c>
      <c r="E80" s="23">
        <f>+$G$30</f>
        <v>0</v>
      </c>
      <c r="F80" s="23">
        <f>+$H$30</f>
        <v>0</v>
      </c>
      <c r="G80" s="23">
        <f>+$I$30</f>
        <v>0</v>
      </c>
      <c r="H80" s="23">
        <f>+$J$30</f>
        <v>0</v>
      </c>
      <c r="I80" s="23">
        <f>+$E$31</f>
        <v>0</v>
      </c>
      <c r="J80" s="23">
        <f>+$F$31</f>
        <v>0</v>
      </c>
    </row>
    <row r="81" spans="1:10" s="6" customFormat="1" ht="11.25">
      <c r="A81" s="4"/>
      <c r="B81" s="4" t="s">
        <v>175</v>
      </c>
      <c r="C81" s="23">
        <f>+$G$31</f>
        <v>0</v>
      </c>
      <c r="D81" s="23">
        <f>+$H$31</f>
        <v>0</v>
      </c>
      <c r="E81" s="23">
        <f>+$I$31</f>
        <v>0</v>
      </c>
      <c r="F81" s="23">
        <f>+$J$31</f>
        <v>0</v>
      </c>
      <c r="G81" s="23">
        <f>+$E$32</f>
        <v>0</v>
      </c>
      <c r="H81" s="23">
        <f>+$F$32</f>
        <v>0</v>
      </c>
      <c r="I81" s="23">
        <f>+$G$32</f>
        <v>0</v>
      </c>
      <c r="J81" s="23">
        <f>+$H$32</f>
        <v>0</v>
      </c>
    </row>
    <row r="82" spans="1:10" s="6" customFormat="1" ht="11.25">
      <c r="A82" s="4"/>
      <c r="B82" s="4" t="s">
        <v>176</v>
      </c>
      <c r="C82" s="23">
        <f>+$I$32</f>
        <v>0</v>
      </c>
      <c r="D82" s="23">
        <f>+$J$32</f>
        <v>0</v>
      </c>
      <c r="E82" s="23">
        <f>+$E$33</f>
        <v>0</v>
      </c>
      <c r="F82" s="23">
        <f>+$F$33</f>
        <v>0</v>
      </c>
      <c r="G82" s="23">
        <f>+$G$33</f>
        <v>0</v>
      </c>
      <c r="H82" s="23">
        <f>+$H$33</f>
        <v>0</v>
      </c>
      <c r="I82" s="23">
        <f>+$I$33</f>
        <v>0</v>
      </c>
      <c r="J82" s="23">
        <f>+$J$33</f>
        <v>0</v>
      </c>
    </row>
    <row r="83" spans="1:10" s="6" customFormat="1" ht="11.25">
      <c r="A83" s="4"/>
      <c r="B83" s="4" t="s">
        <v>164</v>
      </c>
      <c r="C83" s="23">
        <f>+$E$34</f>
        <v>0</v>
      </c>
      <c r="D83" s="23">
        <f>+$F$34</f>
        <v>0</v>
      </c>
      <c r="E83" s="23">
        <f>+$G$34</f>
        <v>0</v>
      </c>
      <c r="F83" s="23">
        <f>+$H$34</f>
        <v>0</v>
      </c>
      <c r="G83" s="23">
        <f>+$I$34</f>
        <v>0</v>
      </c>
      <c r="H83" s="23">
        <f>+$J$34</f>
        <v>0</v>
      </c>
      <c r="I83" s="23">
        <f>+$E$35</f>
        <v>0</v>
      </c>
      <c r="J83" s="23">
        <f>+$F$35</f>
        <v>0</v>
      </c>
    </row>
    <row r="84" spans="1:10" s="6" customFormat="1" ht="11.25">
      <c r="A84" s="4"/>
      <c r="B84" s="4" t="s">
        <v>177</v>
      </c>
      <c r="C84" s="23">
        <f>+$G$35</f>
        <v>0</v>
      </c>
      <c r="D84" s="23">
        <f>+$H$35</f>
        <v>0</v>
      </c>
      <c r="E84" s="23">
        <f>+$I$35</f>
        <v>0</v>
      </c>
      <c r="F84" s="23">
        <f>+$J$35</f>
        <v>0</v>
      </c>
      <c r="G84" s="23">
        <f>+$E$36</f>
        <v>0</v>
      </c>
      <c r="H84" s="23">
        <f>+$F$36</f>
        <v>0</v>
      </c>
      <c r="I84" s="23">
        <f>+$G$36</f>
        <v>0</v>
      </c>
      <c r="J84" s="23">
        <f>+$H$36</f>
        <v>0</v>
      </c>
    </row>
    <row r="85" spans="1:10" s="6" customFormat="1" ht="11.25">
      <c r="A85" s="4"/>
      <c r="B85" s="4" t="s">
        <v>178</v>
      </c>
      <c r="C85" s="23">
        <f>+$I$36</f>
        <v>0</v>
      </c>
      <c r="D85" s="23">
        <f>+$J$36</f>
        <v>0</v>
      </c>
      <c r="E85" s="23">
        <f>+$E$37</f>
        <v>0</v>
      </c>
      <c r="F85" s="23">
        <f>+$F$37</f>
        <v>0</v>
      </c>
      <c r="G85" s="23">
        <f>+$G$37</f>
        <v>0</v>
      </c>
      <c r="H85" s="23">
        <f>+$H$37</f>
        <v>0</v>
      </c>
      <c r="I85" s="23">
        <f>+$I$37</f>
        <v>0</v>
      </c>
      <c r="J85" s="23">
        <f>+$J$37</f>
        <v>0</v>
      </c>
    </row>
    <row r="86" spans="1:10" s="6" customFormat="1" ht="11.25">
      <c r="A86" s="4"/>
      <c r="B86" s="4" t="s">
        <v>168</v>
      </c>
      <c r="C86" s="23">
        <f>+$E$38</f>
        <v>0</v>
      </c>
      <c r="D86" s="23">
        <f>+$F$38</f>
        <v>0</v>
      </c>
      <c r="E86" s="23">
        <f>+$G$38</f>
        <v>0</v>
      </c>
      <c r="F86" s="23">
        <f>+$H$38</f>
        <v>0</v>
      </c>
      <c r="G86" s="23">
        <f>+$I$38</f>
        <v>0</v>
      </c>
      <c r="H86" s="23">
        <f>+$J$38</f>
        <v>0</v>
      </c>
      <c r="I86" s="23">
        <f>+$E$39</f>
        <v>0</v>
      </c>
      <c r="J86" s="23">
        <f>+$F$39</f>
        <v>0</v>
      </c>
    </row>
    <row r="87" spans="1:10" s="6" customFormat="1" ht="11.25">
      <c r="A87" s="4"/>
      <c r="B87" s="4" t="s">
        <v>179</v>
      </c>
      <c r="C87" s="23">
        <f>+$G$39</f>
        <v>0</v>
      </c>
      <c r="D87" s="23">
        <f>+$H$39</f>
        <v>0</v>
      </c>
      <c r="E87" s="23">
        <f>+$I$39</f>
        <v>0</v>
      </c>
      <c r="F87" s="23">
        <f>+$J$39</f>
        <v>0</v>
      </c>
      <c r="G87" s="23">
        <f>+$E$40</f>
        <v>0</v>
      </c>
      <c r="H87" s="23">
        <f>+$F$40</f>
        <v>0</v>
      </c>
      <c r="I87" s="23">
        <f>+$G$40</f>
        <v>0</v>
      </c>
      <c r="J87" s="23">
        <f>+$H$40</f>
        <v>0</v>
      </c>
    </row>
    <row r="88" spans="1:10" s="6" customFormat="1" ht="11.25">
      <c r="A88" s="4"/>
      <c r="B88" s="4" t="s">
        <v>180</v>
      </c>
      <c r="C88" s="23">
        <f>+$I$40</f>
        <v>0</v>
      </c>
      <c r="D88" s="23">
        <f>+$J$40</f>
        <v>0</v>
      </c>
      <c r="E88" s="23">
        <f>+$E$41</f>
        <v>0</v>
      </c>
      <c r="F88" s="23">
        <f>+$F$41</f>
        <v>0</v>
      </c>
      <c r="G88" s="23">
        <f>+$G$41</f>
        <v>0</v>
      </c>
      <c r="H88" s="23">
        <f>+$H$41</f>
        <v>0</v>
      </c>
      <c r="I88" s="23">
        <f>+$I$41</f>
        <v>0</v>
      </c>
      <c r="J88" s="23">
        <f>+$J$41</f>
        <v>0</v>
      </c>
    </row>
    <row r="89" spans="1:2" s="6" customFormat="1" ht="11.25">
      <c r="A89" s="4"/>
      <c r="B89" s="5"/>
    </row>
    <row r="94" ht="12.75">
      <c r="B94" s="3" t="s">
        <v>255</v>
      </c>
    </row>
    <row r="95" ht="12.75">
      <c r="B95" s="3"/>
    </row>
    <row r="96" spans="2:10" ht="12.75">
      <c r="B96" s="5" t="s">
        <v>145</v>
      </c>
      <c r="C96" s="5"/>
      <c r="D96" s="24"/>
      <c r="E96" s="24"/>
      <c r="F96" s="24"/>
      <c r="G96" s="24"/>
      <c r="H96" s="24"/>
      <c r="I96" s="24"/>
      <c r="J96" s="5"/>
    </row>
    <row r="97" spans="2:10" ht="12.75">
      <c r="B97" s="14" t="s">
        <v>146</v>
      </c>
      <c r="C97" s="13">
        <v>0</v>
      </c>
      <c r="D97" s="13">
        <v>1</v>
      </c>
      <c r="E97" s="13">
        <v>2</v>
      </c>
      <c r="F97" s="13">
        <v>3</v>
      </c>
      <c r="G97" s="13">
        <v>4</v>
      </c>
      <c r="H97" s="13">
        <v>5</v>
      </c>
      <c r="I97" s="13">
        <v>6</v>
      </c>
      <c r="J97" s="13">
        <v>7</v>
      </c>
    </row>
    <row r="98" spans="2:10" ht="12.75">
      <c r="B98" s="14" t="s">
        <v>147</v>
      </c>
      <c r="C98" s="13">
        <v>8</v>
      </c>
      <c r="D98" s="13">
        <v>9</v>
      </c>
      <c r="E98" s="13" t="s">
        <v>138</v>
      </c>
      <c r="F98" s="13" t="s">
        <v>139</v>
      </c>
      <c r="G98" s="13" t="s">
        <v>140</v>
      </c>
      <c r="H98" s="13" t="s">
        <v>141</v>
      </c>
      <c r="I98" s="13" t="s">
        <v>142</v>
      </c>
      <c r="J98" s="13" t="s">
        <v>143</v>
      </c>
    </row>
    <row r="99" spans="2:10" ht="12.75">
      <c r="B99" s="26" t="s">
        <v>228</v>
      </c>
      <c r="C99" s="6"/>
      <c r="D99" s="6"/>
      <c r="E99" s="6"/>
      <c r="F99" s="6"/>
      <c r="G99" s="6"/>
      <c r="H99" s="6"/>
      <c r="I99" s="6"/>
      <c r="J99" s="6"/>
    </row>
    <row r="100" spans="2:10" ht="12.75">
      <c r="B100" s="5" t="s">
        <v>156</v>
      </c>
      <c r="C100" s="7" t="s">
        <v>149</v>
      </c>
      <c r="D100" s="8" t="s">
        <v>150</v>
      </c>
      <c r="E100" s="9" t="s">
        <v>151</v>
      </c>
      <c r="F100" s="10" t="s">
        <v>152</v>
      </c>
      <c r="G100" s="11" t="s">
        <v>153</v>
      </c>
      <c r="H100" s="12" t="s">
        <v>154</v>
      </c>
      <c r="I100" s="7" t="s">
        <v>87</v>
      </c>
      <c r="J100" s="8" t="s">
        <v>88</v>
      </c>
    </row>
    <row r="101" spans="2:10" ht="12.75">
      <c r="B101" s="5" t="s">
        <v>173</v>
      </c>
      <c r="C101" s="9" t="s">
        <v>89</v>
      </c>
      <c r="D101" s="10" t="s">
        <v>90</v>
      </c>
      <c r="E101" s="11" t="s">
        <v>43</v>
      </c>
      <c r="F101" s="12" t="s">
        <v>44</v>
      </c>
      <c r="G101" s="7" t="s">
        <v>46</v>
      </c>
      <c r="H101" s="8" t="s">
        <v>45</v>
      </c>
      <c r="I101" s="9" t="s">
        <v>47</v>
      </c>
      <c r="J101" s="10" t="s">
        <v>48</v>
      </c>
    </row>
    <row r="102" spans="2:10" ht="12.75">
      <c r="B102" s="5" t="s">
        <v>174</v>
      </c>
      <c r="C102" s="11" t="s">
        <v>49</v>
      </c>
      <c r="D102" s="12" t="s">
        <v>50</v>
      </c>
      <c r="E102" s="7" t="s">
        <v>51</v>
      </c>
      <c r="F102" s="8" t="s">
        <v>52</v>
      </c>
      <c r="G102" s="9" t="s">
        <v>53</v>
      </c>
      <c r="H102" s="10" t="s">
        <v>54</v>
      </c>
      <c r="I102" s="11" t="s">
        <v>55</v>
      </c>
      <c r="J102" s="12" t="s">
        <v>56</v>
      </c>
    </row>
    <row r="103" spans="2:10" ht="12.75">
      <c r="B103" s="5" t="s">
        <v>160</v>
      </c>
      <c r="C103" s="7" t="s">
        <v>57</v>
      </c>
      <c r="D103" s="8" t="s">
        <v>58</v>
      </c>
      <c r="E103" s="9" t="s">
        <v>59</v>
      </c>
      <c r="F103" s="10" t="s">
        <v>60</v>
      </c>
      <c r="G103" s="11" t="s">
        <v>61</v>
      </c>
      <c r="H103" s="12" t="s">
        <v>62</v>
      </c>
      <c r="I103" s="7" t="s">
        <v>63</v>
      </c>
      <c r="J103" s="8" t="s">
        <v>64</v>
      </c>
    </row>
    <row r="104" spans="2:10" ht="12.75">
      <c r="B104" s="5" t="s">
        <v>175</v>
      </c>
      <c r="C104" s="9" t="s">
        <v>65</v>
      </c>
      <c r="D104" s="10" t="s">
        <v>66</v>
      </c>
      <c r="E104" s="11" t="s">
        <v>67</v>
      </c>
      <c r="F104" s="12" t="s">
        <v>68</v>
      </c>
      <c r="G104" s="7" t="s">
        <v>69</v>
      </c>
      <c r="H104" s="8" t="s">
        <v>70</v>
      </c>
      <c r="I104" s="9" t="s">
        <v>71</v>
      </c>
      <c r="J104" s="10" t="s">
        <v>72</v>
      </c>
    </row>
    <row r="105" spans="2:10" ht="12.75">
      <c r="B105" s="5" t="s">
        <v>176</v>
      </c>
      <c r="C105" s="11" t="s">
        <v>73</v>
      </c>
      <c r="D105" s="12" t="s">
        <v>74</v>
      </c>
      <c r="E105" s="7" t="s">
        <v>75</v>
      </c>
      <c r="F105" s="8" t="s">
        <v>76</v>
      </c>
      <c r="G105" s="9" t="s">
        <v>77</v>
      </c>
      <c r="H105" s="10" t="s">
        <v>78</v>
      </c>
      <c r="I105" s="11" t="s">
        <v>79</v>
      </c>
      <c r="J105" s="12" t="s">
        <v>80</v>
      </c>
    </row>
    <row r="106" spans="2:10" ht="12.75">
      <c r="B106" s="5" t="s">
        <v>164</v>
      </c>
      <c r="C106" s="7" t="s">
        <v>81</v>
      </c>
      <c r="D106" s="8" t="s">
        <v>82</v>
      </c>
      <c r="E106" s="9" t="s">
        <v>83</v>
      </c>
      <c r="F106" s="10" t="s">
        <v>84</v>
      </c>
      <c r="G106" s="11" t="s">
        <v>85</v>
      </c>
      <c r="H106" s="12" t="s">
        <v>86</v>
      </c>
      <c r="I106" s="7" t="s">
        <v>155</v>
      </c>
      <c r="J106" s="8" t="s">
        <v>91</v>
      </c>
    </row>
    <row r="107" spans="2:10" ht="12.75">
      <c r="B107" s="5" t="s">
        <v>177</v>
      </c>
      <c r="C107" s="9" t="s">
        <v>92</v>
      </c>
      <c r="D107" s="10" t="s">
        <v>93</v>
      </c>
      <c r="E107" s="11" t="s">
        <v>94</v>
      </c>
      <c r="F107" s="12" t="s">
        <v>95</v>
      </c>
      <c r="G107" s="7" t="s">
        <v>96</v>
      </c>
      <c r="H107" s="8" t="s">
        <v>97</v>
      </c>
      <c r="I107" s="9" t="s">
        <v>98</v>
      </c>
      <c r="J107" s="10" t="s">
        <v>118</v>
      </c>
    </row>
    <row r="108" spans="2:10" ht="12.75">
      <c r="B108" s="5" t="s">
        <v>178</v>
      </c>
      <c r="C108" s="11" t="s">
        <v>119</v>
      </c>
      <c r="D108" s="12" t="s">
        <v>120</v>
      </c>
      <c r="E108" s="7" t="s">
        <v>101</v>
      </c>
      <c r="F108" s="8" t="s">
        <v>102</v>
      </c>
      <c r="G108" s="9" t="s">
        <v>103</v>
      </c>
      <c r="H108" s="10" t="s">
        <v>104</v>
      </c>
      <c r="I108" s="11" t="s">
        <v>99</v>
      </c>
      <c r="J108" s="12" t="s">
        <v>100</v>
      </c>
    </row>
    <row r="109" spans="2:10" ht="12.75">
      <c r="B109" s="5" t="s">
        <v>168</v>
      </c>
      <c r="C109" s="7" t="s">
        <v>105</v>
      </c>
      <c r="D109" s="8" t="s">
        <v>121</v>
      </c>
      <c r="E109" s="9" t="s">
        <v>122</v>
      </c>
      <c r="F109" s="10" t="s">
        <v>123</v>
      </c>
      <c r="G109" s="11" t="s">
        <v>124</v>
      </c>
      <c r="H109" s="12" t="s">
        <v>125</v>
      </c>
      <c r="I109" s="7" t="s">
        <v>106</v>
      </c>
      <c r="J109" s="8" t="s">
        <v>107</v>
      </c>
    </row>
    <row r="110" spans="2:10" ht="12.75">
      <c r="B110" s="5" t="s">
        <v>179</v>
      </c>
      <c r="C110" s="9" t="s">
        <v>108</v>
      </c>
      <c r="D110" s="10" t="s">
        <v>126</v>
      </c>
      <c r="E110" s="11" t="s">
        <v>127</v>
      </c>
      <c r="F110" s="12" t="s">
        <v>128</v>
      </c>
      <c r="G110" s="7" t="s">
        <v>129</v>
      </c>
      <c r="H110" s="8" t="s">
        <v>130</v>
      </c>
      <c r="I110" s="9" t="s">
        <v>131</v>
      </c>
      <c r="J110" s="10" t="s">
        <v>132</v>
      </c>
    </row>
    <row r="111" spans="2:10" ht="12.75">
      <c r="B111" s="5" t="s">
        <v>180</v>
      </c>
      <c r="C111" s="11" t="s">
        <v>109</v>
      </c>
      <c r="D111" s="12" t="s">
        <v>133</v>
      </c>
      <c r="E111" s="7" t="s">
        <v>110</v>
      </c>
      <c r="F111" s="8" t="s">
        <v>134</v>
      </c>
      <c r="G111" s="9" t="s">
        <v>135</v>
      </c>
      <c r="H111" s="10" t="s">
        <v>136</v>
      </c>
      <c r="I111" s="11" t="s">
        <v>137</v>
      </c>
      <c r="J111" s="12" t="s">
        <v>111</v>
      </c>
    </row>
    <row r="112" spans="2:10" ht="12.75">
      <c r="B112" s="5" t="s">
        <v>172</v>
      </c>
      <c r="C112" s="7" t="s">
        <v>112</v>
      </c>
      <c r="D112" s="8" t="s">
        <v>113</v>
      </c>
      <c r="E112" s="9" t="s">
        <v>114</v>
      </c>
      <c r="F112" s="10" t="s">
        <v>115</v>
      </c>
      <c r="G112" s="11" t="s">
        <v>116</v>
      </c>
      <c r="H112" s="12" t="s">
        <v>117</v>
      </c>
      <c r="I112" s="13"/>
      <c r="J112" s="13"/>
    </row>
    <row r="113" spans="2:10" ht="12.75">
      <c r="B113" s="5"/>
      <c r="C113" s="6"/>
      <c r="D113" s="6"/>
      <c r="E113" s="6"/>
      <c r="F113" s="6"/>
      <c r="G113" s="6"/>
      <c r="H113" s="6"/>
      <c r="I113" s="6"/>
      <c r="J113" s="6"/>
    </row>
    <row r="114" spans="2:10" ht="12.75">
      <c r="B114" s="26" t="s">
        <v>229</v>
      </c>
      <c r="C114" s="6"/>
      <c r="D114" s="6"/>
      <c r="E114" s="6"/>
      <c r="F114" s="6"/>
      <c r="G114" s="6"/>
      <c r="H114" s="6"/>
      <c r="I114" s="6"/>
      <c r="J114" s="6"/>
    </row>
    <row r="115" spans="2:10" ht="12.75">
      <c r="B115" s="4" t="s">
        <v>156</v>
      </c>
      <c r="C115" s="48" t="s">
        <v>149</v>
      </c>
      <c r="D115" s="48" t="s">
        <v>150</v>
      </c>
      <c r="E115" s="48" t="s">
        <v>151</v>
      </c>
      <c r="F115" s="48" t="s">
        <v>152</v>
      </c>
      <c r="G115" s="48" t="s">
        <v>153</v>
      </c>
      <c r="H115" s="48" t="s">
        <v>154</v>
      </c>
      <c r="I115" s="23">
        <f>+$E$26</f>
        <v>0</v>
      </c>
      <c r="J115" s="23">
        <f>+$F$26</f>
        <v>0</v>
      </c>
    </row>
    <row r="116" spans="2:10" ht="12.75">
      <c r="B116" s="4" t="s">
        <v>173</v>
      </c>
      <c r="C116" s="23">
        <f>+$G$26</f>
        <v>0</v>
      </c>
      <c r="D116" s="23">
        <f>+$H$26</f>
        <v>0</v>
      </c>
      <c r="E116" s="23">
        <f>+$I$26</f>
        <v>0</v>
      </c>
      <c r="F116" s="23">
        <f>+$J$26</f>
        <v>0</v>
      </c>
      <c r="G116" s="23">
        <f>+$E$27</f>
        <v>0</v>
      </c>
      <c r="H116" s="23">
        <f>+$F$27</f>
        <v>0</v>
      </c>
      <c r="I116" s="23">
        <f>+$G$27</f>
        <v>0</v>
      </c>
      <c r="J116" s="23">
        <f>+$H$27</f>
        <v>0</v>
      </c>
    </row>
    <row r="117" spans="2:10" ht="12.75">
      <c r="B117" s="4" t="s">
        <v>174</v>
      </c>
      <c r="C117" s="23">
        <f>+$I$27</f>
        <v>0</v>
      </c>
      <c r="D117" s="23">
        <f>+$J$27</f>
        <v>0</v>
      </c>
      <c r="E117" s="23">
        <f>+$E$28</f>
        <v>0</v>
      </c>
      <c r="F117" s="23">
        <f>+$F$28</f>
        <v>0</v>
      </c>
      <c r="G117" s="23">
        <f>+$G$28</f>
        <v>0</v>
      </c>
      <c r="H117" s="23">
        <f>+$H$28</f>
        <v>0</v>
      </c>
      <c r="I117" s="23">
        <f>+$I$28</f>
        <v>0</v>
      </c>
      <c r="J117" s="23">
        <f>+$J$28</f>
        <v>0</v>
      </c>
    </row>
    <row r="118" spans="2:10" ht="12.75">
      <c r="B118" s="4" t="s">
        <v>160</v>
      </c>
      <c r="C118" s="23">
        <f>+$E$29</f>
        <v>0</v>
      </c>
      <c r="D118" s="23">
        <f>+$F$29</f>
        <v>0</v>
      </c>
      <c r="E118" s="23">
        <f>+$G$29</f>
        <v>0</v>
      </c>
      <c r="F118" s="23">
        <f>+$H$29</f>
        <v>0</v>
      </c>
      <c r="G118" s="23">
        <f>+$I$29</f>
        <v>0</v>
      </c>
      <c r="H118" s="23">
        <f>+$J$29</f>
        <v>0</v>
      </c>
      <c r="I118" s="23">
        <f>+$E$30</f>
        <v>0</v>
      </c>
      <c r="J118" s="23">
        <f>+$F$30</f>
        <v>0</v>
      </c>
    </row>
    <row r="119" spans="2:10" ht="12.75">
      <c r="B119" s="4" t="s">
        <v>175</v>
      </c>
      <c r="C119" s="23">
        <f>+$G$30</f>
        <v>0</v>
      </c>
      <c r="D119" s="23">
        <f>+$H$30</f>
        <v>0</v>
      </c>
      <c r="E119" s="23">
        <f>+$I$30</f>
        <v>0</v>
      </c>
      <c r="F119" s="23">
        <f>+$J$30</f>
        <v>0</v>
      </c>
      <c r="G119" s="23">
        <f>+$E$31</f>
        <v>0</v>
      </c>
      <c r="H119" s="23">
        <f>+$F$31</f>
        <v>0</v>
      </c>
      <c r="I119" s="23">
        <f>+$G$31</f>
        <v>0</v>
      </c>
      <c r="J119" s="23">
        <f>+$H$31</f>
        <v>0</v>
      </c>
    </row>
    <row r="120" spans="2:10" ht="12.75">
      <c r="B120" s="4" t="s">
        <v>176</v>
      </c>
      <c r="C120" s="23">
        <f>+$I$31</f>
        <v>0</v>
      </c>
      <c r="D120" s="23">
        <f>+$J$31</f>
        <v>0</v>
      </c>
      <c r="E120" s="23">
        <f>+$E$32</f>
        <v>0</v>
      </c>
      <c r="F120" s="23">
        <f>+$F$32</f>
        <v>0</v>
      </c>
      <c r="G120" s="23">
        <f>+$G$32</f>
        <v>0</v>
      </c>
      <c r="H120" s="23">
        <f>+$H$32</f>
        <v>0</v>
      </c>
      <c r="I120" s="23">
        <f>+$I$32</f>
        <v>0</v>
      </c>
      <c r="J120" s="23">
        <f>+$J$32</f>
        <v>0</v>
      </c>
    </row>
    <row r="121" spans="2:10" ht="12.75">
      <c r="B121" s="4" t="s">
        <v>164</v>
      </c>
      <c r="C121" s="23">
        <f>+$E$33</f>
        <v>0</v>
      </c>
      <c r="D121" s="23">
        <f>+$F$33</f>
        <v>0</v>
      </c>
      <c r="E121" s="23">
        <f>+$G$33</f>
        <v>0</v>
      </c>
      <c r="F121" s="23">
        <f>+$H$33</f>
        <v>0</v>
      </c>
      <c r="G121" s="23">
        <f>+$I$33</f>
        <v>0</v>
      </c>
      <c r="H121" s="23">
        <f>+$J$33</f>
        <v>0</v>
      </c>
      <c r="I121" s="23">
        <f>+$E$34</f>
        <v>0</v>
      </c>
      <c r="J121" s="23">
        <f>+$F$34</f>
        <v>0</v>
      </c>
    </row>
    <row r="122" spans="2:10" ht="12.75">
      <c r="B122" s="4" t="s">
        <v>177</v>
      </c>
      <c r="C122" s="23">
        <f>+$G$34</f>
        <v>0</v>
      </c>
      <c r="D122" s="23">
        <f>+$H$34</f>
        <v>0</v>
      </c>
      <c r="E122" s="23">
        <f>+$I$34</f>
        <v>0</v>
      </c>
      <c r="F122" s="23">
        <f>+$J$34</f>
        <v>0</v>
      </c>
      <c r="G122" s="23">
        <f>+$E$35</f>
        <v>0</v>
      </c>
      <c r="H122" s="23">
        <f>+$F$35</f>
        <v>0</v>
      </c>
      <c r="I122" s="23">
        <f>+$G$35</f>
        <v>0</v>
      </c>
      <c r="J122" s="23">
        <f>+$H$35</f>
        <v>0</v>
      </c>
    </row>
    <row r="123" spans="2:10" ht="12.75">
      <c r="B123" s="4" t="s">
        <v>178</v>
      </c>
      <c r="C123" s="23">
        <f>+$I$35</f>
        <v>0</v>
      </c>
      <c r="D123" s="23">
        <f>+$J$35</f>
        <v>0</v>
      </c>
      <c r="E123" s="23">
        <f>+$E$36</f>
        <v>0</v>
      </c>
      <c r="F123" s="23">
        <f>+$F$36</f>
        <v>0</v>
      </c>
      <c r="G123" s="23">
        <f>+$G$36</f>
        <v>0</v>
      </c>
      <c r="H123" s="23">
        <f>+$H$36</f>
        <v>0</v>
      </c>
      <c r="I123" s="23">
        <f>+$I$36</f>
        <v>0</v>
      </c>
      <c r="J123" s="23">
        <f>+$J$36</f>
        <v>0</v>
      </c>
    </row>
    <row r="124" spans="2:10" ht="12.75">
      <c r="B124" s="4" t="s">
        <v>168</v>
      </c>
      <c r="C124" s="23">
        <f>+$E$37</f>
        <v>0</v>
      </c>
      <c r="D124" s="23">
        <f>+$F$37</f>
        <v>0</v>
      </c>
      <c r="E124" s="23">
        <f>+$G$37</f>
        <v>0</v>
      </c>
      <c r="F124" s="23">
        <f>+$H$37</f>
        <v>0</v>
      </c>
      <c r="G124" s="23">
        <f>+$I$37</f>
        <v>0</v>
      </c>
      <c r="H124" s="23">
        <f>+$J$37</f>
        <v>0</v>
      </c>
      <c r="I124" s="23">
        <f>+$E$38</f>
        <v>0</v>
      </c>
      <c r="J124" s="23">
        <f>+$F$38</f>
        <v>0</v>
      </c>
    </row>
    <row r="125" spans="2:10" ht="12.75">
      <c r="B125" s="4" t="s">
        <v>179</v>
      </c>
      <c r="C125" s="23">
        <f>+$G$38</f>
        <v>0</v>
      </c>
      <c r="D125" s="23">
        <f>+$H$38</f>
        <v>0</v>
      </c>
      <c r="E125" s="23">
        <f>+$I$38</f>
        <v>0</v>
      </c>
      <c r="F125" s="23">
        <f>+$J$38</f>
        <v>0</v>
      </c>
      <c r="G125" s="23">
        <f>+$E$39</f>
        <v>0</v>
      </c>
      <c r="H125" s="23">
        <f>+$F$39</f>
        <v>0</v>
      </c>
      <c r="I125" s="23">
        <f>+$G$39</f>
        <v>0</v>
      </c>
      <c r="J125" s="23">
        <f>+$H$39</f>
        <v>0</v>
      </c>
    </row>
    <row r="126" spans="2:10" ht="12.75">
      <c r="B126" s="4" t="s">
        <v>180</v>
      </c>
      <c r="C126" s="23">
        <f>+$I$39</f>
        <v>0</v>
      </c>
      <c r="D126" s="23">
        <f>+$J$39</f>
        <v>0</v>
      </c>
      <c r="E126" s="23">
        <f>+$E$40</f>
        <v>0</v>
      </c>
      <c r="F126" s="23">
        <f>+$F$40</f>
        <v>0</v>
      </c>
      <c r="G126" s="23">
        <f>+$G$40</f>
        <v>0</v>
      </c>
      <c r="H126" s="23">
        <f>+$H$40</f>
        <v>0</v>
      </c>
      <c r="I126" s="23">
        <f>+$I$40</f>
        <v>0</v>
      </c>
      <c r="J126" s="23">
        <f>+$J$40</f>
        <v>0</v>
      </c>
    </row>
    <row r="127" spans="2:10" ht="12.75">
      <c r="B127" s="4" t="s">
        <v>172</v>
      </c>
      <c r="C127" s="23">
        <f>+$E$41</f>
        <v>0</v>
      </c>
      <c r="D127" s="23">
        <f>+$F$41</f>
        <v>0</v>
      </c>
      <c r="E127" s="23">
        <f>+$G$41</f>
        <v>0</v>
      </c>
      <c r="F127" s="23">
        <f>+$H$41</f>
        <v>0</v>
      </c>
      <c r="G127" s="23">
        <f>+$I$41</f>
        <v>0</v>
      </c>
      <c r="H127" s="23">
        <f>+$J$41</f>
        <v>0</v>
      </c>
      <c r="I127" s="23"/>
      <c r="J127" s="23"/>
    </row>
    <row r="134" ht="12.75">
      <c r="B134" s="39" t="s">
        <v>272</v>
      </c>
    </row>
    <row r="135" ht="12.75">
      <c r="B135" s="3"/>
    </row>
    <row r="136" spans="2:10" ht="12.75">
      <c r="B136" s="5" t="s">
        <v>145</v>
      </c>
      <c r="C136" s="5"/>
      <c r="D136" s="24"/>
      <c r="E136" s="24"/>
      <c r="F136" s="24"/>
      <c r="G136" s="24"/>
      <c r="H136" s="24"/>
      <c r="I136" s="24"/>
      <c r="J136" s="5"/>
    </row>
    <row r="137" spans="2:10" ht="12.75">
      <c r="B137" s="14" t="s">
        <v>146</v>
      </c>
      <c r="C137" s="13">
        <v>0</v>
      </c>
      <c r="D137" s="13">
        <v>1</v>
      </c>
      <c r="E137" s="13">
        <v>2</v>
      </c>
      <c r="F137" s="13">
        <v>3</v>
      </c>
      <c r="G137" s="13">
        <v>4</v>
      </c>
      <c r="H137" s="13">
        <v>5</v>
      </c>
      <c r="I137" s="13">
        <v>6</v>
      </c>
      <c r="J137" s="13">
        <v>7</v>
      </c>
    </row>
    <row r="138" spans="2:10" ht="12.75">
      <c r="B138" s="14" t="s">
        <v>147</v>
      </c>
      <c r="C138" s="13">
        <v>8</v>
      </c>
      <c r="D138" s="13">
        <v>9</v>
      </c>
      <c r="E138" s="13" t="s">
        <v>138</v>
      </c>
      <c r="F138" s="13" t="s">
        <v>139</v>
      </c>
      <c r="G138" s="13" t="s">
        <v>140</v>
      </c>
      <c r="H138" s="13" t="s">
        <v>141</v>
      </c>
      <c r="I138" s="13" t="s">
        <v>142</v>
      </c>
      <c r="J138" s="13" t="s">
        <v>143</v>
      </c>
    </row>
    <row r="139" spans="2:10" ht="12.75">
      <c r="B139" s="26" t="s">
        <v>228</v>
      </c>
      <c r="C139" s="6"/>
      <c r="D139" s="6"/>
      <c r="E139" s="6"/>
      <c r="F139" s="6"/>
      <c r="G139" s="6"/>
      <c r="H139" s="6"/>
      <c r="I139" s="6"/>
      <c r="J139" s="6"/>
    </row>
    <row r="140" spans="2:15" ht="12.75">
      <c r="B140" s="5" t="s">
        <v>156</v>
      </c>
      <c r="C140" s="7" t="s">
        <v>149</v>
      </c>
      <c r="D140" s="8" t="s">
        <v>150</v>
      </c>
      <c r="E140" s="9" t="s">
        <v>151</v>
      </c>
      <c r="F140" s="10" t="s">
        <v>152</v>
      </c>
      <c r="G140" s="11" t="s">
        <v>153</v>
      </c>
      <c r="H140" s="12" t="s">
        <v>154</v>
      </c>
      <c r="I140" s="23" t="s">
        <v>181</v>
      </c>
      <c r="J140" s="23" t="s">
        <v>181</v>
      </c>
      <c r="L140" s="38"/>
      <c r="M140" s="38"/>
      <c r="N140" s="38"/>
      <c r="O140" s="38"/>
    </row>
    <row r="141" spans="2:10" ht="12.75">
      <c r="B141" s="5" t="s">
        <v>173</v>
      </c>
      <c r="C141" s="7" t="s">
        <v>46</v>
      </c>
      <c r="D141" s="8" t="s">
        <v>45</v>
      </c>
      <c r="E141" s="9" t="s">
        <v>47</v>
      </c>
      <c r="F141" s="10" t="s">
        <v>48</v>
      </c>
      <c r="G141" s="11" t="s">
        <v>49</v>
      </c>
      <c r="H141" s="12" t="s">
        <v>50</v>
      </c>
      <c r="I141" s="23" t="s">
        <v>181</v>
      </c>
      <c r="J141" s="23" t="s">
        <v>181</v>
      </c>
    </row>
    <row r="142" spans="2:10" ht="12.75">
      <c r="B142" s="5" t="s">
        <v>174</v>
      </c>
      <c r="C142" s="7" t="s">
        <v>51</v>
      </c>
      <c r="D142" s="8" t="s">
        <v>52</v>
      </c>
      <c r="E142" s="9" t="s">
        <v>53</v>
      </c>
      <c r="F142" s="10" t="s">
        <v>54</v>
      </c>
      <c r="G142" s="11" t="s">
        <v>55</v>
      </c>
      <c r="H142" s="12" t="s">
        <v>56</v>
      </c>
      <c r="I142" s="23" t="s">
        <v>181</v>
      </c>
      <c r="J142" s="23" t="s">
        <v>181</v>
      </c>
    </row>
    <row r="143" spans="2:10" ht="12.75">
      <c r="B143" s="5" t="s">
        <v>160</v>
      </c>
      <c r="C143" s="7" t="s">
        <v>57</v>
      </c>
      <c r="D143" s="8" t="s">
        <v>58</v>
      </c>
      <c r="E143" s="9" t="s">
        <v>59</v>
      </c>
      <c r="F143" s="10" t="s">
        <v>60</v>
      </c>
      <c r="G143" s="11" t="s">
        <v>61</v>
      </c>
      <c r="H143" s="12" t="s">
        <v>62</v>
      </c>
      <c r="I143" s="23" t="s">
        <v>181</v>
      </c>
      <c r="J143" s="23" t="s">
        <v>181</v>
      </c>
    </row>
    <row r="144" spans="2:10" ht="12.75">
      <c r="B144" s="5" t="s">
        <v>175</v>
      </c>
      <c r="C144" s="7" t="s">
        <v>63</v>
      </c>
      <c r="D144" s="8" t="s">
        <v>64</v>
      </c>
      <c r="E144" s="9" t="s">
        <v>65</v>
      </c>
      <c r="F144" s="10" t="s">
        <v>66</v>
      </c>
      <c r="G144" s="11" t="s">
        <v>67</v>
      </c>
      <c r="H144" s="12" t="s">
        <v>68</v>
      </c>
      <c r="I144" s="23" t="s">
        <v>181</v>
      </c>
      <c r="J144" s="23" t="s">
        <v>181</v>
      </c>
    </row>
    <row r="145" spans="2:10" ht="12.75">
      <c r="B145" s="5" t="s">
        <v>176</v>
      </c>
      <c r="C145" s="7" t="s">
        <v>69</v>
      </c>
      <c r="D145" s="8" t="s">
        <v>70</v>
      </c>
      <c r="E145" s="9" t="s">
        <v>71</v>
      </c>
      <c r="F145" s="10" t="s">
        <v>72</v>
      </c>
      <c r="G145" s="11" t="s">
        <v>73</v>
      </c>
      <c r="H145" s="12" t="s">
        <v>74</v>
      </c>
      <c r="I145" s="23" t="s">
        <v>181</v>
      </c>
      <c r="J145" s="23" t="s">
        <v>181</v>
      </c>
    </row>
    <row r="146" spans="2:10" ht="12.75">
      <c r="B146" s="5" t="s">
        <v>164</v>
      </c>
      <c r="C146" s="7" t="s">
        <v>75</v>
      </c>
      <c r="D146" s="8" t="s">
        <v>76</v>
      </c>
      <c r="E146" s="9" t="s">
        <v>77</v>
      </c>
      <c r="F146" s="10" t="s">
        <v>78</v>
      </c>
      <c r="G146" s="11" t="s">
        <v>79</v>
      </c>
      <c r="H146" s="12" t="s">
        <v>80</v>
      </c>
      <c r="I146" s="23" t="s">
        <v>181</v>
      </c>
      <c r="J146" s="23" t="s">
        <v>181</v>
      </c>
    </row>
    <row r="147" spans="2:10" ht="12.75">
      <c r="B147" s="5" t="s">
        <v>177</v>
      </c>
      <c r="C147" s="7" t="s">
        <v>81</v>
      </c>
      <c r="D147" s="8" t="s">
        <v>82</v>
      </c>
      <c r="E147" s="9" t="s">
        <v>83</v>
      </c>
      <c r="F147" s="10" t="s">
        <v>84</v>
      </c>
      <c r="G147" s="11" t="s">
        <v>85</v>
      </c>
      <c r="H147" s="12" t="s">
        <v>86</v>
      </c>
      <c r="I147" s="23" t="s">
        <v>181</v>
      </c>
      <c r="J147" s="23" t="s">
        <v>181</v>
      </c>
    </row>
    <row r="148" spans="2:10" ht="12.75">
      <c r="B148" s="5" t="s">
        <v>178</v>
      </c>
      <c r="C148" s="7" t="s">
        <v>155</v>
      </c>
      <c r="D148" s="8" t="s">
        <v>91</v>
      </c>
      <c r="E148" s="9" t="s">
        <v>92</v>
      </c>
      <c r="F148" s="10" t="s">
        <v>93</v>
      </c>
      <c r="G148" s="11" t="s">
        <v>94</v>
      </c>
      <c r="H148" s="12" t="s">
        <v>95</v>
      </c>
      <c r="I148" s="23" t="s">
        <v>181</v>
      </c>
      <c r="J148" s="23" t="s">
        <v>181</v>
      </c>
    </row>
    <row r="149" spans="2:10" ht="12.75">
      <c r="B149" s="5" t="s">
        <v>168</v>
      </c>
      <c r="C149" s="7" t="s">
        <v>96</v>
      </c>
      <c r="D149" s="8" t="s">
        <v>97</v>
      </c>
      <c r="E149" s="9" t="s">
        <v>98</v>
      </c>
      <c r="F149" s="10" t="s">
        <v>118</v>
      </c>
      <c r="G149" s="11" t="s">
        <v>119</v>
      </c>
      <c r="H149" s="12" t="s">
        <v>120</v>
      </c>
      <c r="I149" s="23" t="s">
        <v>181</v>
      </c>
      <c r="J149" s="23" t="s">
        <v>181</v>
      </c>
    </row>
    <row r="150" spans="2:10" ht="12.75">
      <c r="B150" s="5" t="s">
        <v>179</v>
      </c>
      <c r="C150" s="7" t="s">
        <v>101</v>
      </c>
      <c r="D150" s="8" t="s">
        <v>102</v>
      </c>
      <c r="E150" s="9" t="s">
        <v>103</v>
      </c>
      <c r="F150" s="10" t="s">
        <v>104</v>
      </c>
      <c r="G150" s="11" t="s">
        <v>99</v>
      </c>
      <c r="H150" s="12" t="s">
        <v>100</v>
      </c>
      <c r="I150" s="23" t="s">
        <v>181</v>
      </c>
      <c r="J150" s="23" t="s">
        <v>181</v>
      </c>
    </row>
    <row r="151" spans="2:10" ht="12.75">
      <c r="B151" s="5" t="s">
        <v>180</v>
      </c>
      <c r="C151" s="7" t="s">
        <v>105</v>
      </c>
      <c r="D151" s="8" t="s">
        <v>121</v>
      </c>
      <c r="E151" s="9" t="s">
        <v>122</v>
      </c>
      <c r="F151" s="10" t="s">
        <v>123</v>
      </c>
      <c r="G151" s="11" t="s">
        <v>124</v>
      </c>
      <c r="H151" s="12" t="s">
        <v>125</v>
      </c>
      <c r="I151" s="23" t="s">
        <v>181</v>
      </c>
      <c r="J151" s="23" t="s">
        <v>181</v>
      </c>
    </row>
    <row r="152" spans="2:10" ht="12.75">
      <c r="B152" s="5" t="s">
        <v>172</v>
      </c>
      <c r="C152" s="7" t="s">
        <v>106</v>
      </c>
      <c r="D152" s="8" t="s">
        <v>107</v>
      </c>
      <c r="E152" s="9" t="s">
        <v>108</v>
      </c>
      <c r="F152" s="10" t="s">
        <v>126</v>
      </c>
      <c r="G152" s="11" t="s">
        <v>127</v>
      </c>
      <c r="H152" s="12" t="s">
        <v>128</v>
      </c>
      <c r="I152" s="23" t="s">
        <v>181</v>
      </c>
      <c r="J152" s="23" t="s">
        <v>181</v>
      </c>
    </row>
    <row r="153" spans="2:10" ht="12.75">
      <c r="B153" s="5" t="s">
        <v>273</v>
      </c>
      <c r="C153" s="7" t="s">
        <v>129</v>
      </c>
      <c r="D153" s="8" t="s">
        <v>130</v>
      </c>
      <c r="E153" s="9" t="s">
        <v>131</v>
      </c>
      <c r="F153" s="10" t="s">
        <v>132</v>
      </c>
      <c r="G153" s="11" t="s">
        <v>109</v>
      </c>
      <c r="H153" s="12" t="s">
        <v>133</v>
      </c>
      <c r="I153" s="23" t="s">
        <v>181</v>
      </c>
      <c r="J153" s="23" t="s">
        <v>181</v>
      </c>
    </row>
    <row r="154" spans="2:10" ht="12.75">
      <c r="B154" s="5" t="s">
        <v>274</v>
      </c>
      <c r="C154" s="7" t="s">
        <v>110</v>
      </c>
      <c r="D154" s="8" t="s">
        <v>134</v>
      </c>
      <c r="E154" s="9" t="s">
        <v>135</v>
      </c>
      <c r="F154" s="10" t="s">
        <v>136</v>
      </c>
      <c r="G154" s="11" t="s">
        <v>137</v>
      </c>
      <c r="H154" s="12" t="s">
        <v>111</v>
      </c>
      <c r="I154" s="23" t="s">
        <v>181</v>
      </c>
      <c r="J154" s="23" t="s">
        <v>181</v>
      </c>
    </row>
    <row r="155" spans="2:10" ht="12.75">
      <c r="B155" s="5" t="s">
        <v>275</v>
      </c>
      <c r="C155" s="7" t="s">
        <v>112</v>
      </c>
      <c r="D155" s="8" t="s">
        <v>113</v>
      </c>
      <c r="E155" s="9" t="s">
        <v>114</v>
      </c>
      <c r="F155" s="10" t="s">
        <v>115</v>
      </c>
      <c r="G155" s="11" t="s">
        <v>116</v>
      </c>
      <c r="H155" s="12" t="s">
        <v>117</v>
      </c>
      <c r="I155" s="23" t="s">
        <v>181</v>
      </c>
      <c r="J155" s="23" t="s">
        <v>181</v>
      </c>
    </row>
    <row r="156" spans="2:10" ht="12.75">
      <c r="B156" s="5"/>
      <c r="C156" s="6"/>
      <c r="D156" s="6"/>
      <c r="E156" s="6"/>
      <c r="F156" s="6"/>
      <c r="G156" s="6"/>
      <c r="H156" s="6"/>
      <c r="I156" s="6"/>
      <c r="J156" s="6"/>
    </row>
    <row r="157" spans="2:10" ht="12.75">
      <c r="B157" s="26" t="s">
        <v>229</v>
      </c>
      <c r="C157" s="6"/>
      <c r="D157" s="6"/>
      <c r="E157" s="6"/>
      <c r="F157" s="6"/>
      <c r="G157" s="6"/>
      <c r="H157" s="6"/>
      <c r="I157" s="6"/>
      <c r="J157" s="6"/>
    </row>
    <row r="158" spans="2:19" ht="12.75">
      <c r="B158" s="4" t="s">
        <v>156</v>
      </c>
      <c r="C158" s="23" t="s">
        <v>181</v>
      </c>
      <c r="D158" s="23" t="s">
        <v>181</v>
      </c>
      <c r="E158" s="23" t="s">
        <v>181</v>
      </c>
      <c r="F158" s="23" t="s">
        <v>181</v>
      </c>
      <c r="G158" s="23" t="s">
        <v>181</v>
      </c>
      <c r="H158" s="23" t="s">
        <v>181</v>
      </c>
      <c r="I158" s="23" t="s">
        <v>181</v>
      </c>
      <c r="J158" s="23" t="s">
        <v>181</v>
      </c>
      <c r="L158" s="28"/>
      <c r="M158" s="28"/>
      <c r="N158" s="28"/>
      <c r="O158" s="28"/>
      <c r="P158" s="28"/>
      <c r="Q158" s="28"/>
      <c r="R158" s="28"/>
      <c r="S158" s="28"/>
    </row>
    <row r="159" spans="2:19" ht="12.75">
      <c r="B159" s="4" t="s">
        <v>173</v>
      </c>
      <c r="C159" s="23">
        <f>+$E$27</f>
        <v>0</v>
      </c>
      <c r="D159" s="23">
        <f>+$F$27</f>
        <v>0</v>
      </c>
      <c r="E159" s="23">
        <f>+$G$27</f>
        <v>0</v>
      </c>
      <c r="F159" s="23">
        <f>+$H$27</f>
        <v>0</v>
      </c>
      <c r="G159" s="23">
        <f>+$I$27</f>
        <v>0</v>
      </c>
      <c r="H159" s="23">
        <f>+$J$27</f>
        <v>0</v>
      </c>
      <c r="I159" s="23" t="s">
        <v>181</v>
      </c>
      <c r="J159" s="23" t="s">
        <v>181</v>
      </c>
      <c r="L159" s="28"/>
      <c r="M159" s="28"/>
      <c r="N159" s="28"/>
      <c r="O159" s="28"/>
      <c r="P159" s="28"/>
      <c r="Q159" s="28"/>
      <c r="R159" s="28"/>
      <c r="S159" s="28"/>
    </row>
    <row r="160" spans="2:19" ht="12.75">
      <c r="B160" s="4" t="s">
        <v>174</v>
      </c>
      <c r="C160" s="23">
        <f>+$E$28</f>
        <v>0</v>
      </c>
      <c r="D160" s="23">
        <f>+$F$28</f>
        <v>0</v>
      </c>
      <c r="E160" s="23">
        <f>+$G$28</f>
        <v>0</v>
      </c>
      <c r="F160" s="23">
        <f>+$H$28</f>
        <v>0</v>
      </c>
      <c r="G160" s="23">
        <f>+$I$28</f>
        <v>0</v>
      </c>
      <c r="H160" s="23">
        <f>+$J$28</f>
        <v>0</v>
      </c>
      <c r="I160" s="23" t="s">
        <v>181</v>
      </c>
      <c r="J160" s="23" t="s">
        <v>181</v>
      </c>
      <c r="L160" s="28"/>
      <c r="M160" s="28"/>
      <c r="N160" s="28"/>
      <c r="O160" s="28"/>
      <c r="P160" s="28"/>
      <c r="Q160" s="28"/>
      <c r="R160" s="28"/>
      <c r="S160" s="28"/>
    </row>
    <row r="161" spans="2:19" ht="12.75">
      <c r="B161" s="4" t="s">
        <v>160</v>
      </c>
      <c r="C161" s="23">
        <f>+$E$29</f>
        <v>0</v>
      </c>
      <c r="D161" s="23">
        <f>+$F$29</f>
        <v>0</v>
      </c>
      <c r="E161" s="23">
        <f>+$G$29</f>
        <v>0</v>
      </c>
      <c r="F161" s="23">
        <f>+$H$29</f>
        <v>0</v>
      </c>
      <c r="G161" s="23">
        <f>+$I$29</f>
        <v>0</v>
      </c>
      <c r="H161" s="23">
        <f>+$J$29</f>
        <v>0</v>
      </c>
      <c r="I161" s="23" t="s">
        <v>181</v>
      </c>
      <c r="J161" s="23" t="s">
        <v>181</v>
      </c>
      <c r="L161" s="28"/>
      <c r="M161" s="28"/>
      <c r="N161" s="28"/>
      <c r="O161" s="28"/>
      <c r="P161" s="28"/>
      <c r="Q161" s="28"/>
      <c r="R161" s="28"/>
      <c r="S161" s="28"/>
    </row>
    <row r="162" spans="2:19" ht="12.75">
      <c r="B162" s="4" t="s">
        <v>175</v>
      </c>
      <c r="C162" s="23">
        <f>+$E$30</f>
        <v>0</v>
      </c>
      <c r="D162" s="23">
        <f>+$F$30</f>
        <v>0</v>
      </c>
      <c r="E162" s="23">
        <f>+$G$30</f>
        <v>0</v>
      </c>
      <c r="F162" s="23">
        <f>+$H$30</f>
        <v>0</v>
      </c>
      <c r="G162" s="23">
        <f>+$I$30</f>
        <v>0</v>
      </c>
      <c r="H162" s="23">
        <f>+$J$30</f>
        <v>0</v>
      </c>
      <c r="I162" s="23" t="s">
        <v>181</v>
      </c>
      <c r="J162" s="23" t="s">
        <v>181</v>
      </c>
      <c r="L162" s="28"/>
      <c r="M162" s="28"/>
      <c r="N162" s="28"/>
      <c r="O162" s="28"/>
      <c r="P162" s="28"/>
      <c r="Q162" s="28"/>
      <c r="R162" s="28"/>
      <c r="S162" s="28"/>
    </row>
    <row r="163" spans="2:19" ht="12.75">
      <c r="B163" s="4" t="s">
        <v>176</v>
      </c>
      <c r="C163" s="23">
        <f>+$E$31</f>
        <v>0</v>
      </c>
      <c r="D163" s="23">
        <f>+$F$31</f>
        <v>0</v>
      </c>
      <c r="E163" s="23">
        <f>+$G$31</f>
        <v>0</v>
      </c>
      <c r="F163" s="23">
        <f>+$H$31</f>
        <v>0</v>
      </c>
      <c r="G163" s="23">
        <f>+$I$31</f>
        <v>0</v>
      </c>
      <c r="H163" s="23">
        <f>+$J$31</f>
        <v>0</v>
      </c>
      <c r="I163" s="23" t="s">
        <v>181</v>
      </c>
      <c r="J163" s="23" t="s">
        <v>181</v>
      </c>
      <c r="L163" s="28"/>
      <c r="M163" s="28"/>
      <c r="N163" s="28"/>
      <c r="O163" s="28"/>
      <c r="P163" s="28"/>
      <c r="Q163" s="28"/>
      <c r="R163" s="28"/>
      <c r="S163" s="28"/>
    </row>
    <row r="164" spans="2:19" ht="12.75">
      <c r="B164" s="4" t="s">
        <v>164</v>
      </c>
      <c r="C164" s="23">
        <f>+$E$32</f>
        <v>0</v>
      </c>
      <c r="D164" s="23">
        <f>+$F$32</f>
        <v>0</v>
      </c>
      <c r="E164" s="23">
        <f>+$G$32</f>
        <v>0</v>
      </c>
      <c r="F164" s="23">
        <f>+$H$32</f>
        <v>0</v>
      </c>
      <c r="G164" s="23">
        <f>+$I$32</f>
        <v>0</v>
      </c>
      <c r="H164" s="23">
        <f>+$J$32</f>
        <v>0</v>
      </c>
      <c r="I164" s="23" t="s">
        <v>181</v>
      </c>
      <c r="J164" s="23" t="s">
        <v>181</v>
      </c>
      <c r="L164" s="28"/>
      <c r="M164" s="28"/>
      <c r="N164" s="28"/>
      <c r="O164" s="28"/>
      <c r="P164" s="28"/>
      <c r="Q164" s="28"/>
      <c r="R164" s="28"/>
      <c r="S164" s="28"/>
    </row>
    <row r="165" spans="2:19" ht="12.75">
      <c r="B165" s="4" t="s">
        <v>177</v>
      </c>
      <c r="C165" s="23">
        <f>+$E$33</f>
        <v>0</v>
      </c>
      <c r="D165" s="23">
        <f>+$F$33</f>
        <v>0</v>
      </c>
      <c r="E165" s="23">
        <f>+$G$33</f>
        <v>0</v>
      </c>
      <c r="F165" s="23">
        <f>+$H$33</f>
        <v>0</v>
      </c>
      <c r="G165" s="23">
        <f>+$I$33</f>
        <v>0</v>
      </c>
      <c r="H165" s="23">
        <f>+$J$33</f>
        <v>0</v>
      </c>
      <c r="I165" s="23" t="s">
        <v>181</v>
      </c>
      <c r="J165" s="23" t="s">
        <v>181</v>
      </c>
      <c r="L165" s="28"/>
      <c r="M165" s="28"/>
      <c r="N165" s="28"/>
      <c r="O165" s="28"/>
      <c r="P165" s="28"/>
      <c r="Q165" s="28"/>
      <c r="R165" s="28"/>
      <c r="S165" s="28"/>
    </row>
    <row r="166" spans="2:19" ht="12.75">
      <c r="B166" s="4" t="s">
        <v>178</v>
      </c>
      <c r="C166" s="23">
        <f>+$E$34</f>
        <v>0</v>
      </c>
      <c r="D166" s="23">
        <f>+$F$34</f>
        <v>0</v>
      </c>
      <c r="E166" s="23">
        <f>+$G$34</f>
        <v>0</v>
      </c>
      <c r="F166" s="23">
        <f>+$H$34</f>
        <v>0</v>
      </c>
      <c r="G166" s="23">
        <f>+$I$34</f>
        <v>0</v>
      </c>
      <c r="H166" s="23">
        <f>+$J$34</f>
        <v>0</v>
      </c>
      <c r="I166" s="23" t="s">
        <v>181</v>
      </c>
      <c r="J166" s="23" t="s">
        <v>181</v>
      </c>
      <c r="L166" s="28"/>
      <c r="M166" s="28"/>
      <c r="N166" s="28"/>
      <c r="O166" s="28"/>
      <c r="P166" s="28"/>
      <c r="Q166" s="28"/>
      <c r="R166" s="28"/>
      <c r="S166" s="28"/>
    </row>
    <row r="167" spans="2:19" ht="12.75">
      <c r="B167" s="4" t="s">
        <v>168</v>
      </c>
      <c r="C167" s="23">
        <f>+$E$35</f>
        <v>0</v>
      </c>
      <c r="D167" s="23">
        <f>+$F$35</f>
        <v>0</v>
      </c>
      <c r="E167" s="23">
        <f>+$G$35</f>
        <v>0</v>
      </c>
      <c r="F167" s="23">
        <f>+$H$35</f>
        <v>0</v>
      </c>
      <c r="G167" s="23">
        <f>+$I$35</f>
        <v>0</v>
      </c>
      <c r="H167" s="23">
        <f>+$J$35</f>
        <v>0</v>
      </c>
      <c r="I167" s="23" t="s">
        <v>181</v>
      </c>
      <c r="J167" s="23" t="s">
        <v>181</v>
      </c>
      <c r="L167" s="28"/>
      <c r="M167" s="28"/>
      <c r="N167" s="28"/>
      <c r="O167" s="28"/>
      <c r="P167" s="28"/>
      <c r="Q167" s="28"/>
      <c r="R167" s="28"/>
      <c r="S167" s="28"/>
    </row>
    <row r="168" spans="2:19" ht="12.75">
      <c r="B168" s="4" t="s">
        <v>179</v>
      </c>
      <c r="C168" s="23">
        <f>+$E$36</f>
        <v>0</v>
      </c>
      <c r="D168" s="23">
        <f>+$F$36</f>
        <v>0</v>
      </c>
      <c r="E168" s="23">
        <f>+$G$36</f>
        <v>0</v>
      </c>
      <c r="F168" s="23">
        <f>+$H$36</f>
        <v>0</v>
      </c>
      <c r="G168" s="23">
        <f>+$I$36</f>
        <v>0</v>
      </c>
      <c r="H168" s="23">
        <f>+$J$36</f>
        <v>0</v>
      </c>
      <c r="I168" s="23" t="s">
        <v>181</v>
      </c>
      <c r="J168" s="23" t="s">
        <v>181</v>
      </c>
      <c r="L168" s="28"/>
      <c r="M168" s="28"/>
      <c r="N168" s="28"/>
      <c r="O168" s="28"/>
      <c r="P168" s="28"/>
      <c r="Q168" s="28"/>
      <c r="R168" s="28"/>
      <c r="S168" s="28"/>
    </row>
    <row r="169" spans="2:19" ht="12.75">
      <c r="B169" s="4" t="s">
        <v>180</v>
      </c>
      <c r="C169" s="23">
        <f>+$E$37</f>
        <v>0</v>
      </c>
      <c r="D169" s="23">
        <f>+$F$37</f>
        <v>0</v>
      </c>
      <c r="E169" s="23">
        <f>+$G$37</f>
        <v>0</v>
      </c>
      <c r="F169" s="23">
        <f>+$H$37</f>
        <v>0</v>
      </c>
      <c r="G169" s="23">
        <f>+$I$37</f>
        <v>0</v>
      </c>
      <c r="H169" s="23">
        <f>+$J$37</f>
        <v>0</v>
      </c>
      <c r="I169" s="23" t="s">
        <v>181</v>
      </c>
      <c r="J169" s="23" t="s">
        <v>181</v>
      </c>
      <c r="L169" s="28"/>
      <c r="M169" s="28"/>
      <c r="N169" s="28"/>
      <c r="O169" s="28"/>
      <c r="P169" s="28"/>
      <c r="Q169" s="28"/>
      <c r="R169" s="28"/>
      <c r="S169" s="28"/>
    </row>
    <row r="170" spans="2:10" ht="12.75">
      <c r="B170" s="4" t="s">
        <v>172</v>
      </c>
      <c r="C170" s="23">
        <f>+$E$38</f>
        <v>0</v>
      </c>
      <c r="D170" s="23">
        <f>+$F$38</f>
        <v>0</v>
      </c>
      <c r="E170" s="23">
        <f>+$G$38</f>
        <v>0</v>
      </c>
      <c r="F170" s="23">
        <f>+$H$38</f>
        <v>0</v>
      </c>
      <c r="G170" s="23">
        <f>+$I$38</f>
        <v>0</v>
      </c>
      <c r="H170" s="23">
        <f>+$J$38</f>
        <v>0</v>
      </c>
      <c r="I170" s="23" t="s">
        <v>181</v>
      </c>
      <c r="J170" s="23" t="s">
        <v>181</v>
      </c>
    </row>
    <row r="171" spans="2:10" ht="12.75">
      <c r="B171" s="5" t="s">
        <v>273</v>
      </c>
      <c r="C171" s="23">
        <f>+$E$39</f>
        <v>0</v>
      </c>
      <c r="D171" s="23">
        <f>+$F$39</f>
        <v>0</v>
      </c>
      <c r="E171" s="23">
        <f>+$G$39</f>
        <v>0</v>
      </c>
      <c r="F171" s="23">
        <f>+$H$39</f>
        <v>0</v>
      </c>
      <c r="G171" s="23">
        <f>+$I$39</f>
        <v>0</v>
      </c>
      <c r="H171" s="23">
        <f>+$J$39</f>
        <v>0</v>
      </c>
      <c r="I171" s="23" t="s">
        <v>181</v>
      </c>
      <c r="J171" s="23" t="s">
        <v>181</v>
      </c>
    </row>
    <row r="172" spans="2:10" ht="12.75">
      <c r="B172" s="5" t="s">
        <v>274</v>
      </c>
      <c r="C172" s="23">
        <f>+$E$40</f>
        <v>0</v>
      </c>
      <c r="D172" s="23">
        <f>+$F$40</f>
        <v>0</v>
      </c>
      <c r="E172" s="23">
        <f>+$G$40</f>
        <v>0</v>
      </c>
      <c r="F172" s="23">
        <f>+$H$40</f>
        <v>0</v>
      </c>
      <c r="G172" s="23">
        <f>+$I$40</f>
        <v>0</v>
      </c>
      <c r="H172" s="23">
        <f>+$J$40</f>
        <v>0</v>
      </c>
      <c r="I172" s="23" t="s">
        <v>181</v>
      </c>
      <c r="J172" s="23" t="s">
        <v>181</v>
      </c>
    </row>
    <row r="173" spans="2:10" ht="12.75">
      <c r="B173" s="5" t="s">
        <v>275</v>
      </c>
      <c r="C173" s="23">
        <f>+$E$41</f>
        <v>0</v>
      </c>
      <c r="D173" s="23">
        <f>+$F$41</f>
        <v>0</v>
      </c>
      <c r="E173" s="23">
        <f>+$G$41</f>
        <v>0</v>
      </c>
      <c r="F173" s="23">
        <f>+$H$41</f>
        <v>0</v>
      </c>
      <c r="G173" s="23">
        <f>+$I$41</f>
        <v>0</v>
      </c>
      <c r="H173" s="23">
        <f>+$J$41</f>
        <v>0</v>
      </c>
      <c r="I173" s="23" t="s">
        <v>181</v>
      </c>
      <c r="J173" s="23" t="s">
        <v>181</v>
      </c>
    </row>
  </sheetData>
  <mergeCells count="8">
    <mergeCell ref="D13:E13"/>
    <mergeCell ref="F13:G13"/>
    <mergeCell ref="H13:I13"/>
    <mergeCell ref="J13:K13"/>
    <mergeCell ref="D12:E12"/>
    <mergeCell ref="F12:G12"/>
    <mergeCell ref="H12:I12"/>
    <mergeCell ref="J12:K12"/>
  </mergeCells>
  <printOptions/>
  <pageMargins left="0.75" right="0.61" top="0.58" bottom="0.56" header="0.5" footer="0.5"/>
  <pageSetup horizontalDpi="300" verticalDpi="300" orientation="portrait" r:id="rId2"/>
  <headerFooter alignWithMargins="0">
    <oddFooter>&amp;CPg &amp;P of &amp;N</oddFooter>
  </headerFooter>
  <rowBreaks count="2" manualBreakCount="2">
    <brk id="91" max="255" man="1"/>
    <brk id="13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74"/>
  <sheetViews>
    <sheetView workbookViewId="0" topLeftCell="A1">
      <selection activeCell="A1" sqref="A1"/>
    </sheetView>
  </sheetViews>
  <sheetFormatPr defaultColWidth="9.140625" defaultRowHeight="12.75"/>
  <cols>
    <col min="1" max="1" width="3.8515625" style="37" customWidth="1"/>
    <col min="2" max="2" width="4.7109375" style="0" customWidth="1"/>
  </cols>
  <sheetData>
    <row r="1" ht="18">
      <c r="C1" s="49" t="s">
        <v>250</v>
      </c>
    </row>
    <row r="3" spans="1:2" ht="12.75">
      <c r="A3" s="37" t="s">
        <v>251</v>
      </c>
      <c r="B3" t="s">
        <v>252</v>
      </c>
    </row>
    <row r="4" ht="12.75">
      <c r="C4" t="s">
        <v>351</v>
      </c>
    </row>
    <row r="6" spans="1:2" ht="12.75">
      <c r="A6" s="37" t="s">
        <v>253</v>
      </c>
      <c r="B6" t="s">
        <v>298</v>
      </c>
    </row>
    <row r="7" ht="12.75">
      <c r="C7" t="s">
        <v>300</v>
      </c>
    </row>
    <row r="8" ht="12.75">
      <c r="C8" t="s">
        <v>307</v>
      </c>
    </row>
    <row r="9" ht="12.75">
      <c r="C9" t="s">
        <v>301</v>
      </c>
    </row>
    <row r="10" ht="12.75">
      <c r="C10" t="s">
        <v>302</v>
      </c>
    </row>
    <row r="12" spans="1:2" ht="12.75">
      <c r="A12" s="37" t="s">
        <v>319</v>
      </c>
      <c r="B12" t="s">
        <v>390</v>
      </c>
    </row>
    <row r="14" spans="1:2" ht="12.75">
      <c r="A14" s="37" t="s">
        <v>303</v>
      </c>
      <c r="B14" t="s">
        <v>348</v>
      </c>
    </row>
    <row r="15" ht="12.75">
      <c r="C15" t="s">
        <v>397</v>
      </c>
    </row>
    <row r="17" spans="1:2" ht="12.75">
      <c r="A17" s="37" t="s">
        <v>305</v>
      </c>
      <c r="B17" t="s">
        <v>299</v>
      </c>
    </row>
    <row r="18" ht="12.75">
      <c r="C18" t="s">
        <v>398</v>
      </c>
    </row>
    <row r="19" ht="12.75">
      <c r="C19" t="s">
        <v>308</v>
      </c>
    </row>
    <row r="20" ht="12.75">
      <c r="C20" t="s">
        <v>309</v>
      </c>
    </row>
    <row r="21" ht="12.75">
      <c r="C21" t="s">
        <v>353</v>
      </c>
    </row>
    <row r="23" spans="1:2" ht="12.75">
      <c r="A23" s="37" t="s">
        <v>311</v>
      </c>
      <c r="B23" t="s">
        <v>310</v>
      </c>
    </row>
    <row r="25" spans="1:2" ht="12.75">
      <c r="A25" s="37" t="s">
        <v>333</v>
      </c>
      <c r="B25" t="s">
        <v>306</v>
      </c>
    </row>
    <row r="27" spans="1:2" ht="12.75">
      <c r="A27" s="37" t="s">
        <v>336</v>
      </c>
      <c r="B27" t="s">
        <v>304</v>
      </c>
    </row>
    <row r="29" spans="1:2" ht="12.75">
      <c r="A29" s="37" t="s">
        <v>349</v>
      </c>
      <c r="B29" t="s">
        <v>340</v>
      </c>
    </row>
    <row r="31" spans="1:2" ht="12.75">
      <c r="A31" s="37" t="s">
        <v>391</v>
      </c>
      <c r="B31" t="s">
        <v>350</v>
      </c>
    </row>
    <row r="33" spans="1:2" ht="12.75">
      <c r="A33" s="37" t="s">
        <v>401</v>
      </c>
      <c r="B33" t="s">
        <v>402</v>
      </c>
    </row>
    <row r="35" spans="3:5" ht="18">
      <c r="C35" s="49" t="s">
        <v>315</v>
      </c>
      <c r="D35" s="49"/>
      <c r="E35" s="49"/>
    </row>
    <row r="37" spans="1:2" ht="12.75">
      <c r="A37" s="37" t="s">
        <v>316</v>
      </c>
      <c r="B37" t="s">
        <v>341</v>
      </c>
    </row>
    <row r="38" ht="12.75">
      <c r="C38" t="s">
        <v>345</v>
      </c>
    </row>
    <row r="39" ht="12.75">
      <c r="C39" t="s">
        <v>346</v>
      </c>
    </row>
    <row r="41" spans="1:2" ht="12.75">
      <c r="A41" s="37" t="s">
        <v>317</v>
      </c>
      <c r="B41" t="s">
        <v>318</v>
      </c>
    </row>
    <row r="43" spans="1:2" ht="12.75">
      <c r="A43" s="37" t="s">
        <v>319</v>
      </c>
      <c r="B43" t="s">
        <v>320</v>
      </c>
    </row>
    <row r="44" ht="12.75">
      <c r="B44" t="s">
        <v>335</v>
      </c>
    </row>
    <row r="46" spans="1:2" ht="12.75">
      <c r="A46" s="37" t="s">
        <v>303</v>
      </c>
      <c r="B46" t="s">
        <v>342</v>
      </c>
    </row>
    <row r="47" ht="12.75">
      <c r="B47" t="s">
        <v>321</v>
      </c>
    </row>
    <row r="48" ht="12.75">
      <c r="B48" t="s">
        <v>343</v>
      </c>
    </row>
    <row r="49" ht="12.75">
      <c r="B49" t="s">
        <v>344</v>
      </c>
    </row>
    <row r="50" ht="12.75">
      <c r="B50" t="s">
        <v>323</v>
      </c>
    </row>
    <row r="51" ht="12.75">
      <c r="B51" t="s">
        <v>347</v>
      </c>
    </row>
    <row r="53" spans="1:2" ht="12.75">
      <c r="A53" s="37" t="s">
        <v>305</v>
      </c>
      <c r="B53" t="s">
        <v>324</v>
      </c>
    </row>
    <row r="54" ht="12.75">
      <c r="B54" t="s">
        <v>325</v>
      </c>
    </row>
    <row r="55" spans="3:6" ht="12.75">
      <c r="C55" t="s">
        <v>326</v>
      </c>
      <c r="F55" t="s">
        <v>13</v>
      </c>
    </row>
    <row r="56" spans="3:6" ht="12.75">
      <c r="C56" t="s">
        <v>327</v>
      </c>
      <c r="F56" t="s">
        <v>14</v>
      </c>
    </row>
    <row r="57" spans="3:6" ht="12.75">
      <c r="C57" t="s">
        <v>328</v>
      </c>
      <c r="F57" t="s">
        <v>15</v>
      </c>
    </row>
    <row r="58" ht="12.75">
      <c r="B58" t="s">
        <v>329</v>
      </c>
    </row>
    <row r="59" ht="12.75">
      <c r="B59" t="s">
        <v>331</v>
      </c>
    </row>
    <row r="61" spans="1:2" ht="12.75">
      <c r="A61" s="37" t="s">
        <v>330</v>
      </c>
      <c r="B61" t="s">
        <v>400</v>
      </c>
    </row>
    <row r="62" ht="12.75">
      <c r="B62" t="s">
        <v>332</v>
      </c>
    </row>
    <row r="63" ht="12.75">
      <c r="B63" t="s">
        <v>399</v>
      </c>
    </row>
    <row r="65" spans="1:2" ht="12.75">
      <c r="A65" s="37" t="s">
        <v>333</v>
      </c>
      <c r="B65" t="s">
        <v>334</v>
      </c>
    </row>
    <row r="67" spans="1:2" ht="12.75">
      <c r="A67" s="37" t="s">
        <v>336</v>
      </c>
      <c r="B67" t="s">
        <v>337</v>
      </c>
    </row>
    <row r="68" ht="12.75">
      <c r="C68" t="s">
        <v>338</v>
      </c>
    </row>
    <row r="69" ht="12.75">
      <c r="C69" t="s">
        <v>352</v>
      </c>
    </row>
    <row r="70" ht="12.75">
      <c r="C70" t="s">
        <v>339</v>
      </c>
    </row>
    <row r="72" spans="1:2" ht="12.75">
      <c r="A72" s="37" t="s">
        <v>349</v>
      </c>
      <c r="B72" t="s">
        <v>392</v>
      </c>
    </row>
    <row r="73" ht="12.75">
      <c r="C73" t="s">
        <v>395</v>
      </c>
    </row>
    <row r="74" ht="12.75">
      <c r="C74" t="s">
        <v>807</v>
      </c>
    </row>
  </sheetData>
  <printOptions/>
  <pageMargins left="0.75" right="0.75" top="0.72" bottom="0.72" header="0.5" footer="0.5"/>
  <pageSetup horizontalDpi="300" verticalDpi="300" orientation="landscape" r:id="rId1"/>
  <rowBreaks count="1" manualBreakCount="1">
    <brk id="3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O180"/>
  <sheetViews>
    <sheetView workbookViewId="0" topLeftCell="A1">
      <selection activeCell="A1" sqref="A1"/>
    </sheetView>
  </sheetViews>
  <sheetFormatPr defaultColWidth="9.140625" defaultRowHeight="12.75"/>
  <cols>
    <col min="1" max="1" width="7.28125" style="2" customWidth="1"/>
    <col min="2" max="2" width="8.140625" style="1" customWidth="1"/>
    <col min="3" max="3" width="7.7109375" style="1" customWidth="1"/>
    <col min="4" max="11" width="7.7109375" style="0" customWidth="1"/>
  </cols>
  <sheetData>
    <row r="1" ht="18">
      <c r="C1" s="32" t="s">
        <v>277</v>
      </c>
    </row>
    <row r="3" spans="1:3" ht="12.75">
      <c r="A3" s="33"/>
      <c r="C3" s="25" t="s">
        <v>239</v>
      </c>
    </row>
    <row r="4" ht="12.75">
      <c r="B4" s="25" t="s">
        <v>285</v>
      </c>
    </row>
    <row r="5" ht="12.75">
      <c r="B5" s="25" t="s">
        <v>286</v>
      </c>
    </row>
    <row r="6" ht="12.75">
      <c r="B6" s="25"/>
    </row>
    <row r="7" spans="2:3" ht="12.75">
      <c r="B7" s="25" t="s">
        <v>288</v>
      </c>
      <c r="C7" s="25" t="s">
        <v>291</v>
      </c>
    </row>
    <row r="8" spans="2:12" ht="12.75">
      <c r="B8" s="25"/>
      <c r="L8" s="2"/>
    </row>
    <row r="9" spans="5:11" ht="12.75">
      <c r="E9" s="16" t="s">
        <v>22</v>
      </c>
      <c r="F9" s="17" t="s">
        <v>23</v>
      </c>
      <c r="G9" s="18" t="s">
        <v>21</v>
      </c>
      <c r="H9" s="19" t="s">
        <v>24</v>
      </c>
      <c r="I9" s="20" t="s">
        <v>25</v>
      </c>
      <c r="J9" s="21" t="s">
        <v>26</v>
      </c>
      <c r="K9" s="4" t="s">
        <v>312</v>
      </c>
    </row>
    <row r="10" spans="4:12" ht="12.75">
      <c r="D10" s="30" t="s">
        <v>236</v>
      </c>
      <c r="E10" s="31">
        <v>5</v>
      </c>
      <c r="F10" s="31">
        <v>42</v>
      </c>
      <c r="G10" s="31" t="s">
        <v>226</v>
      </c>
      <c r="H10" s="31" t="s">
        <v>198</v>
      </c>
      <c r="I10" s="31">
        <v>61</v>
      </c>
      <c r="J10" s="31">
        <v>50</v>
      </c>
      <c r="K10" s="42">
        <v>56.32</v>
      </c>
      <c r="L10" s="43"/>
    </row>
    <row r="12" spans="1:11" ht="12.75">
      <c r="A12" s="33"/>
      <c r="B12" s="2" t="s">
        <v>279</v>
      </c>
      <c r="C12" s="40" t="s">
        <v>280</v>
      </c>
      <c r="D12" s="58" t="s">
        <v>283</v>
      </c>
      <c r="E12" s="59"/>
      <c r="F12" s="58" t="s">
        <v>284</v>
      </c>
      <c r="G12" s="58"/>
      <c r="H12" s="58" t="s">
        <v>281</v>
      </c>
      <c r="I12" s="59"/>
      <c r="J12" s="58" t="s">
        <v>282</v>
      </c>
      <c r="K12" s="59"/>
    </row>
    <row r="13" spans="2:11" ht="12.75">
      <c r="B13" s="40">
        <f>+(BIN2DEC((RIGHTB(HEX2BIN($E$10,8),5)&amp;LEFTB(HEX2BIN($F$10,8),2)))+1)</f>
        <v>22</v>
      </c>
      <c r="C13" s="40">
        <f>+BIN2DEC(LEFTB(HEX2BIN($E$10,8),3))+4</f>
        <v>4</v>
      </c>
      <c r="D13" s="60" t="str">
        <f>+BIN2HEX(RIGHTB(HEX2BIN($F$10,8),6),2)&amp;BIN2HEX(HEX2BIN($G$10,8),2)&amp;BIN2HEX(HEX2BIN($H$10,8),2)&amp;BIN2HEX(HEX2BIN($I$10,8),2)&amp;BIN2HEX(HEX2BIN($J$10,8),2)</f>
        <v>02B5BD6150</v>
      </c>
      <c r="E13" s="58"/>
      <c r="F13" s="60">
        <f>+(HEX2DEC($D13)/2^28)</f>
        <v>43.358735382556915</v>
      </c>
      <c r="G13" s="59"/>
      <c r="H13" s="61">
        <f>+($B13*$C13*$K10)</f>
        <v>4956.16</v>
      </c>
      <c r="I13" s="59"/>
      <c r="J13" s="61">
        <f>+($B13*$C13*$K10)/$F13</f>
        <v>114.3059168186406</v>
      </c>
      <c r="K13" s="59"/>
    </row>
    <row r="14" spans="2:11" ht="12.75">
      <c r="B14" s="40"/>
      <c r="C14" s="40"/>
      <c r="D14" s="40"/>
      <c r="E14" s="2"/>
      <c r="F14" s="40"/>
      <c r="G14" s="44"/>
      <c r="H14" s="41"/>
      <c r="I14" s="44"/>
      <c r="J14" s="41"/>
      <c r="K14" s="44"/>
    </row>
    <row r="15" ht="12.75">
      <c r="B15" s="36"/>
    </row>
    <row r="16" ht="12.75">
      <c r="B16" s="3" t="s">
        <v>278</v>
      </c>
    </row>
    <row r="17" spans="2:3" ht="12.75">
      <c r="B17" s="25" t="s">
        <v>233</v>
      </c>
      <c r="C17" s="3"/>
    </row>
    <row r="18" spans="2:3" ht="12.75">
      <c r="B18" s="36"/>
      <c r="C18" s="25" t="s">
        <v>276</v>
      </c>
    </row>
    <row r="19" spans="1:11" ht="22.5" customHeight="1">
      <c r="A19" s="4"/>
      <c r="B19" s="5"/>
      <c r="C19" s="15" t="s">
        <v>232</v>
      </c>
      <c r="D19" s="4" t="s">
        <v>235</v>
      </c>
      <c r="E19" s="29" t="s">
        <v>231</v>
      </c>
      <c r="I19" s="6"/>
      <c r="K19" s="15" t="s">
        <v>148</v>
      </c>
    </row>
    <row r="20" spans="1:12" s="6" customFormat="1" ht="24" customHeight="1">
      <c r="A20" s="15" t="s">
        <v>144</v>
      </c>
      <c r="B20" s="22" t="s">
        <v>223</v>
      </c>
      <c r="C20" s="15" t="s">
        <v>227</v>
      </c>
      <c r="D20" s="22" t="s">
        <v>230</v>
      </c>
      <c r="E20" s="16" t="s">
        <v>22</v>
      </c>
      <c r="F20" s="17" t="s">
        <v>23</v>
      </c>
      <c r="G20" s="18" t="s">
        <v>21</v>
      </c>
      <c r="H20" s="19" t="s">
        <v>24</v>
      </c>
      <c r="I20" s="20" t="s">
        <v>25</v>
      </c>
      <c r="J20" s="21" t="s">
        <v>26</v>
      </c>
      <c r="K20" s="15" t="s">
        <v>227</v>
      </c>
      <c r="L20" s="15"/>
    </row>
    <row r="21" spans="1:11" s="6" customFormat="1" ht="12.75">
      <c r="A21" s="4">
        <v>1</v>
      </c>
      <c r="B21" s="5" t="s">
        <v>27</v>
      </c>
      <c r="C21" s="33">
        <v>1.846</v>
      </c>
      <c r="D21" s="5" t="s">
        <v>156</v>
      </c>
      <c r="E21" s="23" t="s">
        <v>182</v>
      </c>
      <c r="F21" s="23" t="s">
        <v>183</v>
      </c>
      <c r="G21" s="23" t="s">
        <v>184</v>
      </c>
      <c r="H21" s="23">
        <v>29</v>
      </c>
      <c r="I21" s="23">
        <v>38</v>
      </c>
      <c r="J21" s="23">
        <v>24</v>
      </c>
      <c r="K21" s="6">
        <f aca="true" t="shared" si="0" ref="K21:K36">+C21*4</f>
        <v>7.384</v>
      </c>
    </row>
    <row r="22" spans="1:11" s="6" customFormat="1" ht="12.75">
      <c r="A22" s="4">
        <v>2</v>
      </c>
      <c r="B22" s="5" t="s">
        <v>28</v>
      </c>
      <c r="C22" s="33">
        <v>1.892</v>
      </c>
      <c r="D22" s="5" t="s">
        <v>158</v>
      </c>
      <c r="E22" s="23" t="s">
        <v>182</v>
      </c>
      <c r="F22" s="23" t="s">
        <v>183</v>
      </c>
      <c r="G22" s="23" t="s">
        <v>185</v>
      </c>
      <c r="H22" s="23">
        <v>28</v>
      </c>
      <c r="I22" s="23" t="s">
        <v>186</v>
      </c>
      <c r="J22" s="23">
        <v>12</v>
      </c>
      <c r="K22" s="6">
        <f t="shared" si="0"/>
        <v>7.568</v>
      </c>
    </row>
    <row r="23" spans="1:11" s="6" customFormat="1" ht="12.75">
      <c r="A23" s="4">
        <v>3</v>
      </c>
      <c r="B23" s="5" t="s">
        <v>29</v>
      </c>
      <c r="C23" s="33">
        <v>3.546</v>
      </c>
      <c r="D23" s="5" t="s">
        <v>157</v>
      </c>
      <c r="E23" s="23" t="s">
        <v>187</v>
      </c>
      <c r="F23" s="23" t="s">
        <v>183</v>
      </c>
      <c r="G23" s="23" t="s">
        <v>188</v>
      </c>
      <c r="H23" s="23" t="s">
        <v>189</v>
      </c>
      <c r="I23" s="23" t="s">
        <v>190</v>
      </c>
      <c r="J23" s="23" t="s">
        <v>224</v>
      </c>
      <c r="K23" s="6">
        <f t="shared" si="0"/>
        <v>14.184</v>
      </c>
    </row>
    <row r="24" spans="1:11" s="6" customFormat="1" ht="12.75">
      <c r="A24" s="4">
        <v>4</v>
      </c>
      <c r="B24" s="5" t="s">
        <v>30</v>
      </c>
      <c r="C24" s="33">
        <v>3.846</v>
      </c>
      <c r="D24" s="5" t="s">
        <v>159</v>
      </c>
      <c r="E24" s="23" t="s">
        <v>191</v>
      </c>
      <c r="F24" s="23" t="s">
        <v>183</v>
      </c>
      <c r="G24" s="23" t="s">
        <v>192</v>
      </c>
      <c r="H24" s="23" t="s">
        <v>193</v>
      </c>
      <c r="I24" s="23" t="s">
        <v>194</v>
      </c>
      <c r="J24" s="23" t="s">
        <v>195</v>
      </c>
      <c r="K24" s="6">
        <f t="shared" si="0"/>
        <v>15.384</v>
      </c>
    </row>
    <row r="25" spans="1:11" s="6" customFormat="1" ht="12.75">
      <c r="A25" s="4">
        <v>5</v>
      </c>
      <c r="B25" s="5" t="s">
        <v>31</v>
      </c>
      <c r="C25" s="33">
        <v>7.046</v>
      </c>
      <c r="D25" s="5" t="s">
        <v>160</v>
      </c>
      <c r="E25" s="23" t="s">
        <v>196</v>
      </c>
      <c r="F25" s="23" t="s">
        <v>183</v>
      </c>
      <c r="G25" s="23" t="s">
        <v>197</v>
      </c>
      <c r="H25" s="23">
        <v>54</v>
      </c>
      <c r="I25" s="23" t="s">
        <v>198</v>
      </c>
      <c r="J25" s="23" t="s">
        <v>199</v>
      </c>
      <c r="K25" s="6">
        <f t="shared" si="0"/>
        <v>28.184</v>
      </c>
    </row>
    <row r="26" spans="1:11" s="6" customFormat="1" ht="12.75">
      <c r="A26" s="4">
        <v>6</v>
      </c>
      <c r="B26" s="5" t="s">
        <v>32</v>
      </c>
      <c r="C26" s="33">
        <v>7.221</v>
      </c>
      <c r="D26" s="5" t="s">
        <v>161</v>
      </c>
      <c r="E26" s="23">
        <v>46</v>
      </c>
      <c r="F26" s="23" t="s">
        <v>183</v>
      </c>
      <c r="G26" s="23" t="s">
        <v>200</v>
      </c>
      <c r="H26" s="23" t="s">
        <v>201</v>
      </c>
      <c r="I26" s="23" t="s">
        <v>202</v>
      </c>
      <c r="J26" s="23" t="s">
        <v>203</v>
      </c>
      <c r="K26" s="6">
        <f t="shared" si="0"/>
        <v>28.884</v>
      </c>
    </row>
    <row r="27" spans="1:11" s="6" customFormat="1" ht="12.75">
      <c r="A27" s="4">
        <v>7</v>
      </c>
      <c r="B27" s="5" t="s">
        <v>33</v>
      </c>
      <c r="C27" s="33">
        <v>10.146</v>
      </c>
      <c r="D27" s="5" t="s">
        <v>162</v>
      </c>
      <c r="E27" s="23">
        <v>44</v>
      </c>
      <c r="F27" s="23" t="s">
        <v>183</v>
      </c>
      <c r="G27" s="23" t="s">
        <v>204</v>
      </c>
      <c r="H27" s="23" t="s">
        <v>205</v>
      </c>
      <c r="I27" s="23" t="s">
        <v>206</v>
      </c>
      <c r="J27" s="23">
        <v>75</v>
      </c>
      <c r="K27" s="6">
        <f t="shared" si="0"/>
        <v>40.584</v>
      </c>
    </row>
    <row r="28" spans="1:11" s="6" customFormat="1" ht="12.75">
      <c r="A28" s="4">
        <v>8</v>
      </c>
      <c r="B28" s="5" t="s">
        <v>34</v>
      </c>
      <c r="C28" s="33">
        <v>14.046</v>
      </c>
      <c r="D28" s="5" t="s">
        <v>163</v>
      </c>
      <c r="E28" s="23">
        <v>5</v>
      </c>
      <c r="F28" s="23">
        <v>42</v>
      </c>
      <c r="G28" s="23" t="s">
        <v>207</v>
      </c>
      <c r="H28" s="23">
        <v>10</v>
      </c>
      <c r="I28" s="23">
        <v>85</v>
      </c>
      <c r="J28" s="23" t="s">
        <v>203</v>
      </c>
      <c r="K28" s="6">
        <f t="shared" si="0"/>
        <v>56.184</v>
      </c>
    </row>
    <row r="29" spans="1:11" s="6" customFormat="1" ht="12.75">
      <c r="A29" s="4">
        <v>9</v>
      </c>
      <c r="B29" s="5" t="s">
        <v>35</v>
      </c>
      <c r="C29" s="33">
        <v>14.271</v>
      </c>
      <c r="D29" s="5" t="s">
        <v>164</v>
      </c>
      <c r="E29" s="23">
        <v>5</v>
      </c>
      <c r="F29" s="23">
        <v>42</v>
      </c>
      <c r="G29" s="23" t="s">
        <v>208</v>
      </c>
      <c r="H29" s="23">
        <v>26</v>
      </c>
      <c r="I29" s="23" t="s">
        <v>209</v>
      </c>
      <c r="J29" s="23">
        <v>94</v>
      </c>
      <c r="K29" s="6">
        <f t="shared" si="0"/>
        <v>57.084</v>
      </c>
    </row>
    <row r="30" spans="1:11" s="6" customFormat="1" ht="12.75">
      <c r="A30" s="4">
        <v>10</v>
      </c>
      <c r="B30" s="5" t="s">
        <v>36</v>
      </c>
      <c r="C30" s="33">
        <v>18.114</v>
      </c>
      <c r="D30" s="5" t="s">
        <v>165</v>
      </c>
      <c r="E30" s="23">
        <v>23</v>
      </c>
      <c r="F30" s="23">
        <v>42</v>
      </c>
      <c r="G30" s="23" t="s">
        <v>210</v>
      </c>
      <c r="H30" s="23" t="s">
        <v>211</v>
      </c>
      <c r="I30" s="23" t="s">
        <v>212</v>
      </c>
      <c r="J30" s="23">
        <v>39</v>
      </c>
      <c r="K30" s="6">
        <f t="shared" si="0"/>
        <v>72.456</v>
      </c>
    </row>
    <row r="31" spans="1:11" s="6" customFormat="1" ht="12.75">
      <c r="A31" s="4">
        <v>11</v>
      </c>
      <c r="B31" s="5" t="s">
        <v>37</v>
      </c>
      <c r="C31" s="33">
        <v>21.046</v>
      </c>
      <c r="D31" s="5" t="s">
        <v>166</v>
      </c>
      <c r="E31" s="23">
        <v>22</v>
      </c>
      <c r="F31" s="23" t="s">
        <v>183</v>
      </c>
      <c r="G31" s="23" t="s">
        <v>213</v>
      </c>
      <c r="H31" s="23">
        <v>5</v>
      </c>
      <c r="I31" s="23">
        <v>47</v>
      </c>
      <c r="J31" s="23" t="s">
        <v>214</v>
      </c>
      <c r="K31" s="6">
        <f t="shared" si="0"/>
        <v>84.184</v>
      </c>
    </row>
    <row r="32" spans="1:11" s="6" customFormat="1" ht="12.75">
      <c r="A32" s="4">
        <v>12</v>
      </c>
      <c r="B32" s="5" t="s">
        <v>38</v>
      </c>
      <c r="C32" s="33">
        <v>21.321</v>
      </c>
      <c r="D32" s="5" t="s">
        <v>167</v>
      </c>
      <c r="E32" s="23">
        <v>22</v>
      </c>
      <c r="F32" s="23" t="s">
        <v>183</v>
      </c>
      <c r="G32" s="23" t="s">
        <v>215</v>
      </c>
      <c r="H32" s="23">
        <v>42</v>
      </c>
      <c r="I32" s="23" t="s">
        <v>216</v>
      </c>
      <c r="J32" s="23" t="s">
        <v>217</v>
      </c>
      <c r="K32" s="6">
        <f t="shared" si="0"/>
        <v>85.284</v>
      </c>
    </row>
    <row r="33" spans="1:11" s="6" customFormat="1" ht="12.75">
      <c r="A33" s="4">
        <v>13</v>
      </c>
      <c r="B33" s="5" t="s">
        <v>39</v>
      </c>
      <c r="C33" s="33">
        <v>24.936</v>
      </c>
      <c r="D33" s="5" t="s">
        <v>168</v>
      </c>
      <c r="E33" s="23">
        <v>22</v>
      </c>
      <c r="F33" s="23">
        <v>42</v>
      </c>
      <c r="G33" s="23" t="s">
        <v>188</v>
      </c>
      <c r="H33" s="23">
        <v>15</v>
      </c>
      <c r="I33" s="23" t="s">
        <v>191</v>
      </c>
      <c r="J33" s="23">
        <v>38</v>
      </c>
      <c r="K33" s="6">
        <f t="shared" si="0"/>
        <v>99.744</v>
      </c>
    </row>
    <row r="34" spans="1:11" s="6" customFormat="1" ht="12.75">
      <c r="A34" s="4">
        <v>14</v>
      </c>
      <c r="B34" s="5" t="s">
        <v>40</v>
      </c>
      <c r="C34" s="33">
        <v>28.046</v>
      </c>
      <c r="D34" s="5" t="s">
        <v>169</v>
      </c>
      <c r="E34" s="23" t="s">
        <v>218</v>
      </c>
      <c r="F34" s="23" t="s">
        <v>183</v>
      </c>
      <c r="G34" s="23" t="s">
        <v>219</v>
      </c>
      <c r="H34" s="23" t="s">
        <v>182</v>
      </c>
      <c r="I34" s="23">
        <v>69</v>
      </c>
      <c r="J34" s="23" t="s">
        <v>220</v>
      </c>
      <c r="K34" s="6">
        <f t="shared" si="0"/>
        <v>112.184</v>
      </c>
    </row>
    <row r="35" spans="1:11" s="6" customFormat="1" ht="12.75">
      <c r="A35" s="4">
        <v>15</v>
      </c>
      <c r="B35" s="5" t="s">
        <v>41</v>
      </c>
      <c r="C35" s="33">
        <v>28.092</v>
      </c>
      <c r="D35" s="5" t="s">
        <v>170</v>
      </c>
      <c r="E35" s="23" t="s">
        <v>218</v>
      </c>
      <c r="F35" s="23" t="s">
        <v>183</v>
      </c>
      <c r="G35" s="23" t="s">
        <v>207</v>
      </c>
      <c r="H35" s="23">
        <v>10</v>
      </c>
      <c r="I35" s="23">
        <v>85</v>
      </c>
      <c r="J35" s="23" t="s">
        <v>203</v>
      </c>
      <c r="K35" s="6">
        <f t="shared" si="0"/>
        <v>112.368</v>
      </c>
    </row>
    <row r="36" spans="1:11" s="6" customFormat="1" ht="12.75">
      <c r="A36" s="4">
        <v>16</v>
      </c>
      <c r="B36" s="5" t="s">
        <v>42</v>
      </c>
      <c r="C36" s="33">
        <v>28.346</v>
      </c>
      <c r="D36" s="5" t="s">
        <v>171</v>
      </c>
      <c r="E36" s="23" t="s">
        <v>218</v>
      </c>
      <c r="F36" s="23" t="s">
        <v>183</v>
      </c>
      <c r="G36" s="23" t="s">
        <v>188</v>
      </c>
      <c r="H36" s="23">
        <v>52</v>
      </c>
      <c r="I36" s="23" t="s">
        <v>221</v>
      </c>
      <c r="J36" s="23">
        <v>57</v>
      </c>
      <c r="K36" s="6">
        <f t="shared" si="0"/>
        <v>113.384</v>
      </c>
    </row>
    <row r="37" spans="1:10" s="6" customFormat="1" ht="11.25">
      <c r="A37" s="4"/>
      <c r="B37" s="5"/>
      <c r="C37" s="4"/>
      <c r="D37" s="5"/>
      <c r="E37" s="28"/>
      <c r="F37" s="28"/>
      <c r="G37" s="28"/>
      <c r="H37" s="28"/>
      <c r="I37" s="28"/>
      <c r="J37" s="28"/>
    </row>
    <row r="38" spans="1:9" s="6" customFormat="1" ht="11.25">
      <c r="A38" s="4"/>
      <c r="B38" s="5"/>
      <c r="C38" s="5"/>
      <c r="D38" s="28"/>
      <c r="E38" s="28"/>
      <c r="F38" s="28"/>
      <c r="G38" s="28"/>
      <c r="H38" s="28"/>
      <c r="I38" s="28"/>
    </row>
    <row r="39" spans="1:9" s="6" customFormat="1" ht="12.75">
      <c r="A39" s="4"/>
      <c r="B39" s="3" t="s">
        <v>234</v>
      </c>
      <c r="C39" s="5"/>
      <c r="D39" s="28"/>
      <c r="E39" s="28"/>
      <c r="F39" s="28"/>
      <c r="G39" s="28"/>
      <c r="H39" s="28"/>
      <c r="I39" s="28"/>
    </row>
    <row r="40" spans="1:9" s="6" customFormat="1" ht="12.75">
      <c r="A40" s="4"/>
      <c r="B40" s="3"/>
      <c r="C40" s="5"/>
      <c r="D40" s="28"/>
      <c r="E40" s="28"/>
      <c r="F40" s="28"/>
      <c r="G40" s="28"/>
      <c r="H40" s="28"/>
      <c r="I40" s="28"/>
    </row>
    <row r="41" spans="1:11" s="6" customFormat="1" ht="11.25">
      <c r="A41" s="4"/>
      <c r="B41" s="5" t="s">
        <v>145</v>
      </c>
      <c r="C41" s="5"/>
      <c r="D41" s="24"/>
      <c r="E41" s="24"/>
      <c r="F41" s="24"/>
      <c r="G41" s="24"/>
      <c r="H41" s="24"/>
      <c r="I41" s="24"/>
      <c r="J41" s="5"/>
      <c r="K41" s="5"/>
    </row>
    <row r="42" spans="1:10" s="6" customFormat="1" ht="11.25">
      <c r="A42" s="4"/>
      <c r="B42" s="14" t="s">
        <v>146</v>
      </c>
      <c r="C42" s="13">
        <v>0</v>
      </c>
      <c r="D42" s="13">
        <v>1</v>
      </c>
      <c r="E42" s="13">
        <v>2</v>
      </c>
      <c r="F42" s="13">
        <v>3</v>
      </c>
      <c r="G42" s="13">
        <v>4</v>
      </c>
      <c r="H42" s="13">
        <v>5</v>
      </c>
      <c r="I42" s="13">
        <v>6</v>
      </c>
      <c r="J42" s="13">
        <v>7</v>
      </c>
    </row>
    <row r="43" spans="2:10" s="6" customFormat="1" ht="11.25">
      <c r="B43" s="14" t="s">
        <v>147</v>
      </c>
      <c r="C43" s="13">
        <v>8</v>
      </c>
      <c r="D43" s="13">
        <v>9</v>
      </c>
      <c r="E43" s="13" t="s">
        <v>138</v>
      </c>
      <c r="F43" s="13" t="s">
        <v>139</v>
      </c>
      <c r="G43" s="13" t="s">
        <v>140</v>
      </c>
      <c r="H43" s="13" t="s">
        <v>141</v>
      </c>
      <c r="I43" s="13" t="s">
        <v>142</v>
      </c>
      <c r="J43" s="13" t="s">
        <v>143</v>
      </c>
    </row>
    <row r="44" s="6" customFormat="1" ht="12.75">
      <c r="B44" s="26" t="s">
        <v>228</v>
      </c>
    </row>
    <row r="45" spans="2:10" s="6" customFormat="1" ht="11.25">
      <c r="B45" s="5" t="s">
        <v>156</v>
      </c>
      <c r="C45" s="7" t="s">
        <v>87</v>
      </c>
      <c r="D45" s="8" t="s">
        <v>88</v>
      </c>
      <c r="E45" s="9" t="s">
        <v>89</v>
      </c>
      <c r="F45" s="10" t="s">
        <v>90</v>
      </c>
      <c r="G45" s="11" t="s">
        <v>43</v>
      </c>
      <c r="H45" s="12" t="s">
        <v>44</v>
      </c>
      <c r="I45" s="7" t="s">
        <v>46</v>
      </c>
      <c r="J45" s="8" t="s">
        <v>45</v>
      </c>
    </row>
    <row r="46" spans="2:10" s="6" customFormat="1" ht="11.25">
      <c r="B46" s="5" t="s">
        <v>173</v>
      </c>
      <c r="C46" s="9" t="s">
        <v>47</v>
      </c>
      <c r="D46" s="10" t="s">
        <v>48</v>
      </c>
      <c r="E46" s="11" t="s">
        <v>49</v>
      </c>
      <c r="F46" s="12" t="s">
        <v>50</v>
      </c>
      <c r="G46" s="7" t="s">
        <v>51</v>
      </c>
      <c r="H46" s="8" t="s">
        <v>52</v>
      </c>
      <c r="I46" s="9" t="s">
        <v>53</v>
      </c>
      <c r="J46" s="10" t="s">
        <v>54</v>
      </c>
    </row>
    <row r="47" spans="2:10" s="6" customFormat="1" ht="11.25">
      <c r="B47" s="5" t="s">
        <v>174</v>
      </c>
      <c r="C47" s="11" t="s">
        <v>55</v>
      </c>
      <c r="D47" s="12" t="s">
        <v>56</v>
      </c>
      <c r="E47" s="7" t="s">
        <v>57</v>
      </c>
      <c r="F47" s="8" t="s">
        <v>58</v>
      </c>
      <c r="G47" s="9" t="s">
        <v>59</v>
      </c>
      <c r="H47" s="10" t="s">
        <v>60</v>
      </c>
      <c r="I47" s="11" t="s">
        <v>61</v>
      </c>
      <c r="J47" s="12" t="s">
        <v>62</v>
      </c>
    </row>
    <row r="48" spans="2:10" s="6" customFormat="1" ht="11.25">
      <c r="B48" s="5" t="s">
        <v>160</v>
      </c>
      <c r="C48" s="7" t="s">
        <v>63</v>
      </c>
      <c r="D48" s="8" t="s">
        <v>64</v>
      </c>
      <c r="E48" s="9" t="s">
        <v>65</v>
      </c>
      <c r="F48" s="10" t="s">
        <v>66</v>
      </c>
      <c r="G48" s="11" t="s">
        <v>67</v>
      </c>
      <c r="H48" s="12" t="s">
        <v>68</v>
      </c>
      <c r="I48" s="7" t="s">
        <v>69</v>
      </c>
      <c r="J48" s="8" t="s">
        <v>70</v>
      </c>
    </row>
    <row r="49" spans="2:10" s="6" customFormat="1" ht="11.25">
      <c r="B49" s="5" t="s">
        <v>175</v>
      </c>
      <c r="C49" s="9" t="s">
        <v>71</v>
      </c>
      <c r="D49" s="10" t="s">
        <v>72</v>
      </c>
      <c r="E49" s="11" t="s">
        <v>73</v>
      </c>
      <c r="F49" s="12" t="s">
        <v>74</v>
      </c>
      <c r="G49" s="7" t="s">
        <v>75</v>
      </c>
      <c r="H49" s="8" t="s">
        <v>76</v>
      </c>
      <c r="I49" s="9" t="s">
        <v>77</v>
      </c>
      <c r="J49" s="10" t="s">
        <v>78</v>
      </c>
    </row>
    <row r="50" spans="2:10" s="6" customFormat="1" ht="11.25">
      <c r="B50" s="5" t="s">
        <v>176</v>
      </c>
      <c r="C50" s="11" t="s">
        <v>79</v>
      </c>
      <c r="D50" s="12" t="s">
        <v>80</v>
      </c>
      <c r="E50" s="7" t="s">
        <v>81</v>
      </c>
      <c r="F50" s="8" t="s">
        <v>82</v>
      </c>
      <c r="G50" s="9" t="s">
        <v>83</v>
      </c>
      <c r="H50" s="10" t="s">
        <v>84</v>
      </c>
      <c r="I50" s="11" t="s">
        <v>85</v>
      </c>
      <c r="J50" s="12" t="s">
        <v>86</v>
      </c>
    </row>
    <row r="51" spans="2:10" s="6" customFormat="1" ht="11.25">
      <c r="B51" s="5" t="s">
        <v>164</v>
      </c>
      <c r="C51" s="7" t="s">
        <v>155</v>
      </c>
      <c r="D51" s="8" t="s">
        <v>91</v>
      </c>
      <c r="E51" s="9" t="s">
        <v>92</v>
      </c>
      <c r="F51" s="10" t="s">
        <v>93</v>
      </c>
      <c r="G51" s="11" t="s">
        <v>94</v>
      </c>
      <c r="H51" s="12" t="s">
        <v>95</v>
      </c>
      <c r="I51" s="7" t="s">
        <v>96</v>
      </c>
      <c r="J51" s="8" t="s">
        <v>97</v>
      </c>
    </row>
    <row r="52" spans="2:10" s="6" customFormat="1" ht="11.25">
      <c r="B52" s="5" t="s">
        <v>177</v>
      </c>
      <c r="C52" s="9" t="s">
        <v>98</v>
      </c>
      <c r="D52" s="10" t="s">
        <v>118</v>
      </c>
      <c r="E52" s="11" t="s">
        <v>119</v>
      </c>
      <c r="F52" s="12" t="s">
        <v>120</v>
      </c>
      <c r="G52" s="7" t="s">
        <v>101</v>
      </c>
      <c r="H52" s="8" t="s">
        <v>102</v>
      </c>
      <c r="I52" s="9" t="s">
        <v>103</v>
      </c>
      <c r="J52" s="10" t="s">
        <v>104</v>
      </c>
    </row>
    <row r="53" spans="2:10" s="6" customFormat="1" ht="11.25">
      <c r="B53" s="5" t="s">
        <v>178</v>
      </c>
      <c r="C53" s="11" t="s">
        <v>99</v>
      </c>
      <c r="D53" s="12" t="s">
        <v>100</v>
      </c>
      <c r="E53" s="7" t="s">
        <v>105</v>
      </c>
      <c r="F53" s="8" t="s">
        <v>121</v>
      </c>
      <c r="G53" s="9" t="s">
        <v>122</v>
      </c>
      <c r="H53" s="10" t="s">
        <v>123</v>
      </c>
      <c r="I53" s="11" t="s">
        <v>124</v>
      </c>
      <c r="J53" s="12" t="s">
        <v>125</v>
      </c>
    </row>
    <row r="54" spans="2:10" s="6" customFormat="1" ht="11.25">
      <c r="B54" s="5" t="s">
        <v>168</v>
      </c>
      <c r="C54" s="7" t="s">
        <v>106</v>
      </c>
      <c r="D54" s="8" t="s">
        <v>107</v>
      </c>
      <c r="E54" s="9" t="s">
        <v>108</v>
      </c>
      <c r="F54" s="10" t="s">
        <v>126</v>
      </c>
      <c r="G54" s="11" t="s">
        <v>127</v>
      </c>
      <c r="H54" s="12" t="s">
        <v>128</v>
      </c>
      <c r="I54" s="7" t="s">
        <v>129</v>
      </c>
      <c r="J54" s="8" t="s">
        <v>130</v>
      </c>
    </row>
    <row r="55" spans="2:10" s="6" customFormat="1" ht="11.25">
      <c r="B55" s="5" t="s">
        <v>179</v>
      </c>
      <c r="C55" s="9" t="s">
        <v>131</v>
      </c>
      <c r="D55" s="10" t="s">
        <v>132</v>
      </c>
      <c r="E55" s="11" t="s">
        <v>109</v>
      </c>
      <c r="F55" s="12" t="s">
        <v>133</v>
      </c>
      <c r="G55" s="7" t="s">
        <v>110</v>
      </c>
      <c r="H55" s="8" t="s">
        <v>134</v>
      </c>
      <c r="I55" s="9" t="s">
        <v>135</v>
      </c>
      <c r="J55" s="10" t="s">
        <v>136</v>
      </c>
    </row>
    <row r="56" spans="2:10" s="6" customFormat="1" ht="11.25">
      <c r="B56" s="5" t="s">
        <v>180</v>
      </c>
      <c r="C56" s="11" t="s">
        <v>137</v>
      </c>
      <c r="D56" s="12" t="s">
        <v>111</v>
      </c>
      <c r="E56" s="7" t="s">
        <v>112</v>
      </c>
      <c r="F56" s="8" t="s">
        <v>113</v>
      </c>
      <c r="G56" s="9" t="s">
        <v>114</v>
      </c>
      <c r="H56" s="10" t="s">
        <v>115</v>
      </c>
      <c r="I56" s="11" t="s">
        <v>116</v>
      </c>
      <c r="J56" s="12" t="s">
        <v>117</v>
      </c>
    </row>
    <row r="57" s="6" customFormat="1" ht="11.25"/>
    <row r="58" spans="1:3" s="6" customFormat="1" ht="12.75">
      <c r="A58" s="4"/>
      <c r="B58" s="26" t="s">
        <v>229</v>
      </c>
      <c r="C58" s="5"/>
    </row>
    <row r="59" spans="1:10" s="6" customFormat="1" ht="11.25">
      <c r="A59" s="4"/>
      <c r="B59" s="4" t="s">
        <v>156</v>
      </c>
      <c r="C59" s="23" t="s">
        <v>182</v>
      </c>
      <c r="D59" s="23" t="s">
        <v>183</v>
      </c>
      <c r="E59" s="23" t="s">
        <v>184</v>
      </c>
      <c r="F59" s="23">
        <v>29</v>
      </c>
      <c r="G59" s="23">
        <v>38</v>
      </c>
      <c r="H59" s="23">
        <v>24</v>
      </c>
      <c r="I59" s="23" t="s">
        <v>182</v>
      </c>
      <c r="J59" s="23" t="s">
        <v>183</v>
      </c>
    </row>
    <row r="60" spans="1:10" s="6" customFormat="1" ht="11.25">
      <c r="A60" s="4"/>
      <c r="B60" s="4" t="s">
        <v>173</v>
      </c>
      <c r="C60" s="23" t="s">
        <v>185</v>
      </c>
      <c r="D60" s="23">
        <v>28</v>
      </c>
      <c r="E60" s="23" t="s">
        <v>186</v>
      </c>
      <c r="F60" s="23">
        <v>12</v>
      </c>
      <c r="G60" s="23" t="s">
        <v>187</v>
      </c>
      <c r="H60" s="23" t="s">
        <v>183</v>
      </c>
      <c r="I60" s="23" t="s">
        <v>188</v>
      </c>
      <c r="J60" s="23" t="s">
        <v>189</v>
      </c>
    </row>
    <row r="61" spans="1:10" s="6" customFormat="1" ht="11.25">
      <c r="A61" s="4"/>
      <c r="B61" s="4" t="s">
        <v>174</v>
      </c>
      <c r="C61" s="23" t="s">
        <v>190</v>
      </c>
      <c r="D61" s="23" t="s">
        <v>224</v>
      </c>
      <c r="E61" s="23" t="s">
        <v>191</v>
      </c>
      <c r="F61" s="23" t="s">
        <v>183</v>
      </c>
      <c r="G61" s="23" t="s">
        <v>192</v>
      </c>
      <c r="H61" s="23" t="s">
        <v>193</v>
      </c>
      <c r="I61" s="23" t="s">
        <v>194</v>
      </c>
      <c r="J61" s="23" t="s">
        <v>195</v>
      </c>
    </row>
    <row r="62" spans="1:10" s="6" customFormat="1" ht="11.25">
      <c r="A62" s="4"/>
      <c r="B62" s="4" t="s">
        <v>160</v>
      </c>
      <c r="C62" s="23" t="s">
        <v>196</v>
      </c>
      <c r="D62" s="23" t="s">
        <v>183</v>
      </c>
      <c r="E62" s="23" t="s">
        <v>197</v>
      </c>
      <c r="F62" s="23">
        <v>54</v>
      </c>
      <c r="G62" s="23" t="s">
        <v>198</v>
      </c>
      <c r="H62" s="23" t="s">
        <v>199</v>
      </c>
      <c r="I62" s="23">
        <v>46</v>
      </c>
      <c r="J62" s="23" t="s">
        <v>183</v>
      </c>
    </row>
    <row r="63" spans="1:10" s="6" customFormat="1" ht="11.25">
      <c r="A63" s="4"/>
      <c r="B63" s="4" t="s">
        <v>175</v>
      </c>
      <c r="C63" s="23" t="s">
        <v>200</v>
      </c>
      <c r="D63" s="23" t="s">
        <v>201</v>
      </c>
      <c r="E63" s="23" t="s">
        <v>202</v>
      </c>
      <c r="F63" s="23" t="s">
        <v>203</v>
      </c>
      <c r="G63" s="23">
        <v>44</v>
      </c>
      <c r="H63" s="23" t="s">
        <v>183</v>
      </c>
      <c r="I63" s="23" t="s">
        <v>204</v>
      </c>
      <c r="J63" s="23" t="s">
        <v>205</v>
      </c>
    </row>
    <row r="64" spans="1:10" s="6" customFormat="1" ht="11.25">
      <c r="A64" s="4"/>
      <c r="B64" s="4" t="s">
        <v>176</v>
      </c>
      <c r="C64" s="23" t="s">
        <v>206</v>
      </c>
      <c r="D64" s="23">
        <v>75</v>
      </c>
      <c r="E64" s="23">
        <v>5</v>
      </c>
      <c r="F64" s="23">
        <v>42</v>
      </c>
      <c r="G64" s="23" t="s">
        <v>207</v>
      </c>
      <c r="H64" s="23">
        <v>10</v>
      </c>
      <c r="I64" s="23">
        <v>85</v>
      </c>
      <c r="J64" s="23" t="s">
        <v>203</v>
      </c>
    </row>
    <row r="65" spans="1:10" s="6" customFormat="1" ht="11.25">
      <c r="A65" s="4"/>
      <c r="B65" s="4" t="s">
        <v>164</v>
      </c>
      <c r="C65" s="23">
        <v>5</v>
      </c>
      <c r="D65" s="23">
        <v>42</v>
      </c>
      <c r="E65" s="23" t="s">
        <v>208</v>
      </c>
      <c r="F65" s="23">
        <v>26</v>
      </c>
      <c r="G65" s="23" t="s">
        <v>209</v>
      </c>
      <c r="H65" s="23">
        <v>94</v>
      </c>
      <c r="I65" s="23">
        <v>23</v>
      </c>
      <c r="J65" s="23">
        <v>42</v>
      </c>
    </row>
    <row r="66" spans="1:10" s="6" customFormat="1" ht="11.25">
      <c r="A66" s="4"/>
      <c r="B66" s="4" t="s">
        <v>177</v>
      </c>
      <c r="C66" s="23" t="s">
        <v>210</v>
      </c>
      <c r="D66" s="23" t="s">
        <v>211</v>
      </c>
      <c r="E66" s="23" t="s">
        <v>212</v>
      </c>
      <c r="F66" s="23">
        <v>39</v>
      </c>
      <c r="G66" s="23">
        <v>22</v>
      </c>
      <c r="H66" s="23" t="s">
        <v>183</v>
      </c>
      <c r="I66" s="23" t="s">
        <v>213</v>
      </c>
      <c r="J66" s="23">
        <v>5</v>
      </c>
    </row>
    <row r="67" spans="1:10" s="6" customFormat="1" ht="11.25">
      <c r="A67" s="4"/>
      <c r="B67" s="4" t="s">
        <v>178</v>
      </c>
      <c r="C67" s="23">
        <v>47</v>
      </c>
      <c r="D67" s="23" t="s">
        <v>214</v>
      </c>
      <c r="E67" s="23">
        <v>22</v>
      </c>
      <c r="F67" s="23" t="s">
        <v>183</v>
      </c>
      <c r="G67" s="23" t="s">
        <v>215</v>
      </c>
      <c r="H67" s="23">
        <v>42</v>
      </c>
      <c r="I67" s="23" t="s">
        <v>216</v>
      </c>
      <c r="J67" s="23" t="s">
        <v>217</v>
      </c>
    </row>
    <row r="68" spans="1:10" s="6" customFormat="1" ht="11.25">
      <c r="A68" s="4"/>
      <c r="B68" s="4" t="s">
        <v>168</v>
      </c>
      <c r="C68" s="23">
        <v>22</v>
      </c>
      <c r="D68" s="23">
        <v>42</v>
      </c>
      <c r="E68" s="23" t="s">
        <v>188</v>
      </c>
      <c r="F68" s="23">
        <v>15</v>
      </c>
      <c r="G68" s="23" t="s">
        <v>191</v>
      </c>
      <c r="H68" s="23">
        <v>38</v>
      </c>
      <c r="I68" s="23" t="s">
        <v>218</v>
      </c>
      <c r="J68" s="23" t="s">
        <v>183</v>
      </c>
    </row>
    <row r="69" spans="1:10" s="6" customFormat="1" ht="11.25">
      <c r="A69" s="4"/>
      <c r="B69" s="4" t="s">
        <v>179</v>
      </c>
      <c r="C69" s="23" t="s">
        <v>219</v>
      </c>
      <c r="D69" s="23" t="s">
        <v>182</v>
      </c>
      <c r="E69" s="23">
        <v>69</v>
      </c>
      <c r="F69" s="23" t="s">
        <v>220</v>
      </c>
      <c r="G69" s="23" t="s">
        <v>218</v>
      </c>
      <c r="H69" s="23" t="s">
        <v>183</v>
      </c>
      <c r="I69" s="23" t="s">
        <v>207</v>
      </c>
      <c r="J69" s="23">
        <v>10</v>
      </c>
    </row>
    <row r="70" spans="1:10" s="6" customFormat="1" ht="11.25">
      <c r="A70" s="4"/>
      <c r="B70" s="4" t="s">
        <v>180</v>
      </c>
      <c r="C70" s="23">
        <v>85</v>
      </c>
      <c r="D70" s="23" t="s">
        <v>203</v>
      </c>
      <c r="E70" s="23" t="s">
        <v>218</v>
      </c>
      <c r="F70" s="23" t="s">
        <v>183</v>
      </c>
      <c r="G70" s="23" t="s">
        <v>188</v>
      </c>
      <c r="H70" s="23">
        <v>52</v>
      </c>
      <c r="I70" s="23" t="s">
        <v>221</v>
      </c>
      <c r="J70" s="23">
        <v>57</v>
      </c>
    </row>
    <row r="71" spans="1:2" s="6" customFormat="1" ht="11.25">
      <c r="A71" s="4"/>
      <c r="B71" s="5"/>
    </row>
    <row r="73" spans="1:11" ht="12.75">
      <c r="A73" s="4"/>
      <c r="B73" s="3" t="s">
        <v>292</v>
      </c>
      <c r="C73" s="6"/>
      <c r="D73" s="5"/>
      <c r="E73" s="28"/>
      <c r="F73" s="28"/>
      <c r="G73" s="28"/>
      <c r="H73" s="28"/>
      <c r="I73" s="28"/>
      <c r="J73" s="28"/>
      <c r="K73" s="6"/>
    </row>
    <row r="74" spans="1:11" ht="33.75">
      <c r="A74" s="4"/>
      <c r="B74" s="5"/>
      <c r="C74" s="15" t="s">
        <v>232</v>
      </c>
      <c r="D74" s="4" t="s">
        <v>293</v>
      </c>
      <c r="E74" s="29" t="s">
        <v>294</v>
      </c>
      <c r="I74" s="6"/>
      <c r="K74" s="15" t="s">
        <v>148</v>
      </c>
    </row>
    <row r="75" spans="1:11" ht="33.75">
      <c r="A75" s="15" t="s">
        <v>144</v>
      </c>
      <c r="B75" s="22" t="s">
        <v>223</v>
      </c>
      <c r="C75" s="15" t="s">
        <v>227</v>
      </c>
      <c r="D75" s="22" t="s">
        <v>145</v>
      </c>
      <c r="E75" s="16" t="s">
        <v>22</v>
      </c>
      <c r="F75" s="17" t="s">
        <v>23</v>
      </c>
      <c r="G75" s="18" t="s">
        <v>21</v>
      </c>
      <c r="H75" s="19" t="s">
        <v>24</v>
      </c>
      <c r="I75" s="20" t="s">
        <v>25</v>
      </c>
      <c r="J75" s="21" t="s">
        <v>26</v>
      </c>
      <c r="K75" s="15" t="s">
        <v>227</v>
      </c>
    </row>
    <row r="76" spans="1:11" ht="12.75">
      <c r="A76" s="6"/>
      <c r="B76" s="15" t="s">
        <v>295</v>
      </c>
      <c r="C76" s="15" t="s">
        <v>295</v>
      </c>
      <c r="D76" s="5" t="s">
        <v>156</v>
      </c>
      <c r="E76" s="23" t="s">
        <v>181</v>
      </c>
      <c r="F76" s="23" t="s">
        <v>181</v>
      </c>
      <c r="G76" s="23" t="s">
        <v>181</v>
      </c>
      <c r="H76" s="23" t="s">
        <v>181</v>
      </c>
      <c r="I76" s="23" t="s">
        <v>181</v>
      </c>
      <c r="J76" s="23" t="s">
        <v>181</v>
      </c>
      <c r="K76" s="6"/>
    </row>
    <row r="77" spans="1:11" ht="12.75">
      <c r="A77" s="4">
        <v>1</v>
      </c>
      <c r="B77" s="5" t="s">
        <v>27</v>
      </c>
      <c r="C77" s="4">
        <v>1.846</v>
      </c>
      <c r="D77" s="5" t="s">
        <v>158</v>
      </c>
      <c r="E77" s="23" t="s">
        <v>182</v>
      </c>
      <c r="F77" s="23" t="s">
        <v>183</v>
      </c>
      <c r="G77" s="23" t="s">
        <v>184</v>
      </c>
      <c r="H77" s="23">
        <v>29</v>
      </c>
      <c r="I77" s="23">
        <v>38</v>
      </c>
      <c r="J77" s="23">
        <v>24</v>
      </c>
      <c r="K77" s="6">
        <f aca="true" t="shared" si="1" ref="K77:K92">+C77*4</f>
        <v>7.384</v>
      </c>
    </row>
    <row r="78" spans="1:11" ht="12.75">
      <c r="A78" s="4">
        <v>2</v>
      </c>
      <c r="B78" s="5" t="s">
        <v>28</v>
      </c>
      <c r="C78" s="4">
        <v>1.892</v>
      </c>
      <c r="D78" s="5" t="s">
        <v>157</v>
      </c>
      <c r="E78" s="23" t="s">
        <v>182</v>
      </c>
      <c r="F78" s="23" t="s">
        <v>183</v>
      </c>
      <c r="G78" s="23" t="s">
        <v>185</v>
      </c>
      <c r="H78" s="23">
        <v>28</v>
      </c>
      <c r="I78" s="23" t="s">
        <v>186</v>
      </c>
      <c r="J78" s="23">
        <v>12</v>
      </c>
      <c r="K78" s="6">
        <f t="shared" si="1"/>
        <v>7.568</v>
      </c>
    </row>
    <row r="79" spans="1:11" ht="12.75">
      <c r="A79" s="4">
        <v>3</v>
      </c>
      <c r="B79" s="5" t="s">
        <v>29</v>
      </c>
      <c r="C79" s="4">
        <v>3.546</v>
      </c>
      <c r="D79" s="5" t="s">
        <v>159</v>
      </c>
      <c r="E79" s="23" t="s">
        <v>187</v>
      </c>
      <c r="F79" s="23" t="s">
        <v>183</v>
      </c>
      <c r="G79" s="23" t="s">
        <v>188</v>
      </c>
      <c r="H79" s="23" t="s">
        <v>189</v>
      </c>
      <c r="I79" s="23" t="s">
        <v>190</v>
      </c>
      <c r="J79" s="23" t="s">
        <v>186</v>
      </c>
      <c r="K79" s="6">
        <f t="shared" si="1"/>
        <v>14.184</v>
      </c>
    </row>
    <row r="80" spans="1:11" ht="12.75">
      <c r="A80" s="4">
        <v>4</v>
      </c>
      <c r="B80" s="5" t="s">
        <v>30</v>
      </c>
      <c r="C80" s="4">
        <v>3.846</v>
      </c>
      <c r="D80" s="5" t="s">
        <v>160</v>
      </c>
      <c r="E80" s="23" t="s">
        <v>191</v>
      </c>
      <c r="F80" s="23" t="s">
        <v>183</v>
      </c>
      <c r="G80" s="23" t="s">
        <v>192</v>
      </c>
      <c r="H80" s="23" t="s">
        <v>193</v>
      </c>
      <c r="I80" s="23" t="s">
        <v>194</v>
      </c>
      <c r="J80" s="23" t="s">
        <v>195</v>
      </c>
      <c r="K80" s="6">
        <f t="shared" si="1"/>
        <v>15.384</v>
      </c>
    </row>
    <row r="81" spans="1:11" ht="12.75">
      <c r="A81" s="4">
        <v>5</v>
      </c>
      <c r="B81" s="5" t="s">
        <v>31</v>
      </c>
      <c r="C81" s="4">
        <v>7.046</v>
      </c>
      <c r="D81" s="5" t="s">
        <v>161</v>
      </c>
      <c r="E81" s="23" t="s">
        <v>196</v>
      </c>
      <c r="F81" s="23" t="s">
        <v>183</v>
      </c>
      <c r="G81" s="23" t="s">
        <v>197</v>
      </c>
      <c r="H81" s="23">
        <v>54</v>
      </c>
      <c r="I81" s="23" t="s">
        <v>198</v>
      </c>
      <c r="J81" s="23" t="s">
        <v>199</v>
      </c>
      <c r="K81" s="6">
        <f t="shared" si="1"/>
        <v>28.184</v>
      </c>
    </row>
    <row r="82" spans="1:11" ht="12.75">
      <c r="A82" s="4">
        <v>6</v>
      </c>
      <c r="B82" s="5" t="s">
        <v>32</v>
      </c>
      <c r="C82" s="4">
        <v>7.221</v>
      </c>
      <c r="D82" s="5" t="s">
        <v>162</v>
      </c>
      <c r="E82" s="23">
        <v>46</v>
      </c>
      <c r="F82" s="23" t="s">
        <v>183</v>
      </c>
      <c r="G82" s="23" t="s">
        <v>200</v>
      </c>
      <c r="H82" s="23" t="s">
        <v>201</v>
      </c>
      <c r="I82" s="23" t="s">
        <v>202</v>
      </c>
      <c r="J82" s="23" t="s">
        <v>203</v>
      </c>
      <c r="K82" s="6">
        <f t="shared" si="1"/>
        <v>28.884</v>
      </c>
    </row>
    <row r="83" spans="1:11" ht="12.75">
      <c r="A83" s="4">
        <v>7</v>
      </c>
      <c r="B83" s="5" t="s">
        <v>33</v>
      </c>
      <c r="C83" s="4">
        <v>10.146</v>
      </c>
      <c r="D83" s="5" t="s">
        <v>163</v>
      </c>
      <c r="E83" s="23">
        <v>44</v>
      </c>
      <c r="F83" s="23" t="s">
        <v>183</v>
      </c>
      <c r="G83" s="23" t="s">
        <v>204</v>
      </c>
      <c r="H83" s="23" t="s">
        <v>205</v>
      </c>
      <c r="I83" s="23" t="s">
        <v>206</v>
      </c>
      <c r="J83" s="23">
        <v>75</v>
      </c>
      <c r="K83" s="6">
        <f t="shared" si="1"/>
        <v>40.584</v>
      </c>
    </row>
    <row r="84" spans="1:11" ht="12.75">
      <c r="A84" s="4">
        <v>8</v>
      </c>
      <c r="B84" s="5" t="s">
        <v>34</v>
      </c>
      <c r="C84" s="4">
        <v>14.046</v>
      </c>
      <c r="D84" s="5" t="s">
        <v>164</v>
      </c>
      <c r="E84" s="23" t="s">
        <v>222</v>
      </c>
      <c r="F84" s="23">
        <v>42</v>
      </c>
      <c r="G84" s="23" t="s">
        <v>207</v>
      </c>
      <c r="H84" s="23">
        <v>10</v>
      </c>
      <c r="I84" s="23">
        <v>85</v>
      </c>
      <c r="J84" s="23" t="s">
        <v>203</v>
      </c>
      <c r="K84" s="6">
        <f t="shared" si="1"/>
        <v>56.184</v>
      </c>
    </row>
    <row r="85" spans="1:11" ht="12.75">
      <c r="A85" s="4">
        <v>9</v>
      </c>
      <c r="B85" s="5" t="s">
        <v>35</v>
      </c>
      <c r="C85" s="4">
        <v>14.271</v>
      </c>
      <c r="D85" s="5" t="s">
        <v>165</v>
      </c>
      <c r="E85" s="23" t="s">
        <v>222</v>
      </c>
      <c r="F85" s="23">
        <v>42</v>
      </c>
      <c r="G85" s="23" t="s">
        <v>208</v>
      </c>
      <c r="H85" s="23">
        <v>26</v>
      </c>
      <c r="I85" s="23" t="s">
        <v>209</v>
      </c>
      <c r="J85" s="23">
        <v>94</v>
      </c>
      <c r="K85" s="6">
        <f t="shared" si="1"/>
        <v>57.084</v>
      </c>
    </row>
    <row r="86" spans="1:11" ht="12.75">
      <c r="A86" s="4">
        <v>10</v>
      </c>
      <c r="B86" s="5" t="s">
        <v>36</v>
      </c>
      <c r="C86" s="4">
        <v>18.114</v>
      </c>
      <c r="D86" s="5" t="s">
        <v>166</v>
      </c>
      <c r="E86" s="23">
        <v>23</v>
      </c>
      <c r="F86" s="23">
        <v>42</v>
      </c>
      <c r="G86" s="23" t="s">
        <v>210</v>
      </c>
      <c r="H86" s="23" t="s">
        <v>211</v>
      </c>
      <c r="I86" s="23" t="s">
        <v>212</v>
      </c>
      <c r="J86" s="23">
        <v>39</v>
      </c>
      <c r="K86" s="6">
        <f t="shared" si="1"/>
        <v>72.456</v>
      </c>
    </row>
    <row r="87" spans="1:11" ht="12.75">
      <c r="A87" s="4">
        <v>11</v>
      </c>
      <c r="B87" s="5" t="s">
        <v>37</v>
      </c>
      <c r="C87" s="4">
        <v>21.046</v>
      </c>
      <c r="D87" s="5" t="s">
        <v>167</v>
      </c>
      <c r="E87" s="23">
        <v>22</v>
      </c>
      <c r="F87" s="23" t="s">
        <v>183</v>
      </c>
      <c r="G87" s="23" t="s">
        <v>213</v>
      </c>
      <c r="H87" s="23">
        <v>5</v>
      </c>
      <c r="I87" s="23">
        <v>47</v>
      </c>
      <c r="J87" s="23" t="s">
        <v>214</v>
      </c>
      <c r="K87" s="6">
        <f t="shared" si="1"/>
        <v>84.184</v>
      </c>
    </row>
    <row r="88" spans="1:11" ht="12.75">
      <c r="A88" s="4">
        <v>12</v>
      </c>
      <c r="B88" s="5" t="s">
        <v>38</v>
      </c>
      <c r="C88" s="4">
        <v>21.321</v>
      </c>
      <c r="D88" s="5" t="s">
        <v>168</v>
      </c>
      <c r="E88" s="23">
        <v>22</v>
      </c>
      <c r="F88" s="23" t="s">
        <v>183</v>
      </c>
      <c r="G88" s="23" t="s">
        <v>215</v>
      </c>
      <c r="H88" s="23">
        <v>42</v>
      </c>
      <c r="I88" s="23" t="s">
        <v>216</v>
      </c>
      <c r="J88" s="23" t="s">
        <v>217</v>
      </c>
      <c r="K88" s="6">
        <f t="shared" si="1"/>
        <v>85.284</v>
      </c>
    </row>
    <row r="89" spans="1:11" ht="12.75">
      <c r="A89" s="4">
        <v>13</v>
      </c>
      <c r="B89" s="5" t="s">
        <v>39</v>
      </c>
      <c r="C89" s="4">
        <v>24.936</v>
      </c>
      <c r="D89" s="5" t="s">
        <v>169</v>
      </c>
      <c r="E89" s="23">
        <v>22</v>
      </c>
      <c r="F89" s="23">
        <v>42</v>
      </c>
      <c r="G89" s="23" t="s">
        <v>188</v>
      </c>
      <c r="H89" s="23">
        <v>15</v>
      </c>
      <c r="I89" s="23" t="s">
        <v>191</v>
      </c>
      <c r="J89" s="23">
        <v>38</v>
      </c>
      <c r="K89" s="6">
        <f t="shared" si="1"/>
        <v>99.744</v>
      </c>
    </row>
    <row r="90" spans="1:11" ht="12.75">
      <c r="A90" s="4">
        <v>14</v>
      </c>
      <c r="B90" s="5" t="s">
        <v>40</v>
      </c>
      <c r="C90" s="4">
        <v>28.046</v>
      </c>
      <c r="D90" s="5" t="s">
        <v>170</v>
      </c>
      <c r="E90" s="23" t="s">
        <v>218</v>
      </c>
      <c r="F90" s="23" t="s">
        <v>183</v>
      </c>
      <c r="G90" s="23" t="s">
        <v>219</v>
      </c>
      <c r="H90" s="23" t="s">
        <v>182</v>
      </c>
      <c r="I90" s="23">
        <v>69</v>
      </c>
      <c r="J90" s="23" t="s">
        <v>220</v>
      </c>
      <c r="K90" s="6">
        <f t="shared" si="1"/>
        <v>112.184</v>
      </c>
    </row>
    <row r="91" spans="1:11" ht="12.75">
      <c r="A91" s="4">
        <v>15</v>
      </c>
      <c r="B91" s="5" t="s">
        <v>41</v>
      </c>
      <c r="C91" s="4">
        <v>28.092</v>
      </c>
      <c r="D91" s="5" t="s">
        <v>171</v>
      </c>
      <c r="E91" s="23" t="s">
        <v>218</v>
      </c>
      <c r="F91" s="23" t="s">
        <v>183</v>
      </c>
      <c r="G91" s="23" t="s">
        <v>207</v>
      </c>
      <c r="H91" s="23">
        <v>10</v>
      </c>
      <c r="I91" s="23">
        <v>85</v>
      </c>
      <c r="J91" s="23" t="s">
        <v>203</v>
      </c>
      <c r="K91" s="6">
        <f t="shared" si="1"/>
        <v>112.368</v>
      </c>
    </row>
    <row r="92" spans="1:11" ht="12.75">
      <c r="A92" s="4">
        <v>16</v>
      </c>
      <c r="B92" s="5" t="s">
        <v>42</v>
      </c>
      <c r="C92" s="4">
        <v>28.346</v>
      </c>
      <c r="D92" s="5" t="s">
        <v>172</v>
      </c>
      <c r="E92" s="23" t="s">
        <v>218</v>
      </c>
      <c r="F92" s="23" t="s">
        <v>183</v>
      </c>
      <c r="G92" s="23" t="s">
        <v>188</v>
      </c>
      <c r="H92" s="23">
        <v>52</v>
      </c>
      <c r="I92" s="23" t="s">
        <v>221</v>
      </c>
      <c r="J92" s="23">
        <v>57</v>
      </c>
      <c r="K92" s="6">
        <f t="shared" si="1"/>
        <v>113.384</v>
      </c>
    </row>
    <row r="93" ht="12.75">
      <c r="B93" s="3"/>
    </row>
    <row r="94" spans="2:10" ht="12.75">
      <c r="B94" s="5" t="s">
        <v>145</v>
      </c>
      <c r="C94" s="5"/>
      <c r="D94" s="24"/>
      <c r="E94" s="24"/>
      <c r="F94" s="24"/>
      <c r="G94" s="24"/>
      <c r="H94" s="24"/>
      <c r="I94" s="24"/>
      <c r="J94" s="5"/>
    </row>
    <row r="95" spans="2:10" ht="12.75">
      <c r="B95" s="14" t="s">
        <v>146</v>
      </c>
      <c r="C95" s="13">
        <v>0</v>
      </c>
      <c r="D95" s="13">
        <v>1</v>
      </c>
      <c r="E95" s="13">
        <v>2</v>
      </c>
      <c r="F95" s="13">
        <v>3</v>
      </c>
      <c r="G95" s="13">
        <v>4</v>
      </c>
      <c r="H95" s="13">
        <v>5</v>
      </c>
      <c r="I95" s="13">
        <v>6</v>
      </c>
      <c r="J95" s="13">
        <v>7</v>
      </c>
    </row>
    <row r="96" spans="2:10" ht="12.75">
      <c r="B96" s="14" t="s">
        <v>147</v>
      </c>
      <c r="C96" s="13">
        <v>8</v>
      </c>
      <c r="D96" s="13">
        <v>9</v>
      </c>
      <c r="E96" s="13" t="s">
        <v>138</v>
      </c>
      <c r="F96" s="13" t="s">
        <v>139</v>
      </c>
      <c r="G96" s="13" t="s">
        <v>140</v>
      </c>
      <c r="H96" s="13" t="s">
        <v>141</v>
      </c>
      <c r="I96" s="13" t="s">
        <v>142</v>
      </c>
      <c r="J96" s="13" t="s">
        <v>143</v>
      </c>
    </row>
    <row r="97" spans="2:10" ht="12.75">
      <c r="B97" s="26" t="s">
        <v>228</v>
      </c>
      <c r="C97" s="6"/>
      <c r="D97" s="6"/>
      <c r="E97" s="6"/>
      <c r="F97" s="6"/>
      <c r="G97" s="6"/>
      <c r="H97" s="6"/>
      <c r="I97" s="6"/>
      <c r="J97" s="6"/>
    </row>
    <row r="98" spans="2:10" ht="12.75">
      <c r="B98" s="5" t="s">
        <v>156</v>
      </c>
      <c r="C98" s="7" t="s">
        <v>149</v>
      </c>
      <c r="D98" s="8" t="s">
        <v>150</v>
      </c>
      <c r="E98" s="9" t="s">
        <v>151</v>
      </c>
      <c r="F98" s="10" t="s">
        <v>152</v>
      </c>
      <c r="G98" s="11" t="s">
        <v>153</v>
      </c>
      <c r="H98" s="12" t="s">
        <v>154</v>
      </c>
      <c r="I98" s="7" t="s">
        <v>87</v>
      </c>
      <c r="J98" s="8" t="s">
        <v>88</v>
      </c>
    </row>
    <row r="99" spans="2:10" ht="12.75">
      <c r="B99" s="5" t="s">
        <v>173</v>
      </c>
      <c r="C99" s="9" t="s">
        <v>89</v>
      </c>
      <c r="D99" s="10" t="s">
        <v>90</v>
      </c>
      <c r="E99" s="11" t="s">
        <v>43</v>
      </c>
      <c r="F99" s="12" t="s">
        <v>44</v>
      </c>
      <c r="G99" s="7" t="s">
        <v>46</v>
      </c>
      <c r="H99" s="8" t="s">
        <v>45</v>
      </c>
      <c r="I99" s="9" t="s">
        <v>47</v>
      </c>
      <c r="J99" s="10" t="s">
        <v>48</v>
      </c>
    </row>
    <row r="100" spans="2:10" ht="12.75">
      <c r="B100" s="5" t="s">
        <v>174</v>
      </c>
      <c r="C100" s="11" t="s">
        <v>49</v>
      </c>
      <c r="D100" s="12" t="s">
        <v>50</v>
      </c>
      <c r="E100" s="7" t="s">
        <v>51</v>
      </c>
      <c r="F100" s="8" t="s">
        <v>52</v>
      </c>
      <c r="G100" s="9" t="s">
        <v>53</v>
      </c>
      <c r="H100" s="10" t="s">
        <v>54</v>
      </c>
      <c r="I100" s="11" t="s">
        <v>55</v>
      </c>
      <c r="J100" s="12" t="s">
        <v>56</v>
      </c>
    </row>
    <row r="101" spans="2:10" ht="12.75">
      <c r="B101" s="5" t="s">
        <v>160</v>
      </c>
      <c r="C101" s="7" t="s">
        <v>57</v>
      </c>
      <c r="D101" s="8" t="s">
        <v>58</v>
      </c>
      <c r="E101" s="9" t="s">
        <v>59</v>
      </c>
      <c r="F101" s="10" t="s">
        <v>60</v>
      </c>
      <c r="G101" s="11" t="s">
        <v>61</v>
      </c>
      <c r="H101" s="12" t="s">
        <v>62</v>
      </c>
      <c r="I101" s="7" t="s">
        <v>63</v>
      </c>
      <c r="J101" s="8" t="s">
        <v>64</v>
      </c>
    </row>
    <row r="102" spans="2:10" ht="12.75">
      <c r="B102" s="5" t="s">
        <v>175</v>
      </c>
      <c r="C102" s="9" t="s">
        <v>65</v>
      </c>
      <c r="D102" s="10" t="s">
        <v>66</v>
      </c>
      <c r="E102" s="11" t="s">
        <v>67</v>
      </c>
      <c r="F102" s="12" t="s">
        <v>68</v>
      </c>
      <c r="G102" s="7" t="s">
        <v>69</v>
      </c>
      <c r="H102" s="8" t="s">
        <v>70</v>
      </c>
      <c r="I102" s="9" t="s">
        <v>71</v>
      </c>
      <c r="J102" s="10" t="s">
        <v>72</v>
      </c>
    </row>
    <row r="103" spans="2:10" ht="12.75">
      <c r="B103" s="5" t="s">
        <v>176</v>
      </c>
      <c r="C103" s="11" t="s">
        <v>73</v>
      </c>
      <c r="D103" s="12" t="s">
        <v>74</v>
      </c>
      <c r="E103" s="7" t="s">
        <v>75</v>
      </c>
      <c r="F103" s="8" t="s">
        <v>76</v>
      </c>
      <c r="G103" s="9" t="s">
        <v>77</v>
      </c>
      <c r="H103" s="10" t="s">
        <v>78</v>
      </c>
      <c r="I103" s="11" t="s">
        <v>79</v>
      </c>
      <c r="J103" s="12" t="s">
        <v>80</v>
      </c>
    </row>
    <row r="104" spans="2:10" ht="12.75">
      <c r="B104" s="5" t="s">
        <v>164</v>
      </c>
      <c r="C104" s="7" t="s">
        <v>81</v>
      </c>
      <c r="D104" s="8" t="s">
        <v>82</v>
      </c>
      <c r="E104" s="9" t="s">
        <v>83</v>
      </c>
      <c r="F104" s="10" t="s">
        <v>84</v>
      </c>
      <c r="G104" s="11" t="s">
        <v>85</v>
      </c>
      <c r="H104" s="12" t="s">
        <v>86</v>
      </c>
      <c r="I104" s="7" t="s">
        <v>155</v>
      </c>
      <c r="J104" s="8" t="s">
        <v>91</v>
      </c>
    </row>
    <row r="105" spans="2:10" ht="12.75">
      <c r="B105" s="5" t="s">
        <v>177</v>
      </c>
      <c r="C105" s="9" t="s">
        <v>92</v>
      </c>
      <c r="D105" s="10" t="s">
        <v>93</v>
      </c>
      <c r="E105" s="11" t="s">
        <v>94</v>
      </c>
      <c r="F105" s="12" t="s">
        <v>95</v>
      </c>
      <c r="G105" s="7" t="s">
        <v>96</v>
      </c>
      <c r="H105" s="8" t="s">
        <v>97</v>
      </c>
      <c r="I105" s="9" t="s">
        <v>98</v>
      </c>
      <c r="J105" s="10" t="s">
        <v>118</v>
      </c>
    </row>
    <row r="106" spans="2:10" ht="12.75">
      <c r="B106" s="5" t="s">
        <v>178</v>
      </c>
      <c r="C106" s="11" t="s">
        <v>119</v>
      </c>
      <c r="D106" s="12" t="s">
        <v>120</v>
      </c>
      <c r="E106" s="7" t="s">
        <v>101</v>
      </c>
      <c r="F106" s="8" t="s">
        <v>102</v>
      </c>
      <c r="G106" s="9" t="s">
        <v>103</v>
      </c>
      <c r="H106" s="10" t="s">
        <v>104</v>
      </c>
      <c r="I106" s="11" t="s">
        <v>99</v>
      </c>
      <c r="J106" s="12" t="s">
        <v>100</v>
      </c>
    </row>
    <row r="107" spans="2:10" ht="12.75">
      <c r="B107" s="5" t="s">
        <v>168</v>
      </c>
      <c r="C107" s="7" t="s">
        <v>105</v>
      </c>
      <c r="D107" s="8" t="s">
        <v>121</v>
      </c>
      <c r="E107" s="9" t="s">
        <v>122</v>
      </c>
      <c r="F107" s="10" t="s">
        <v>123</v>
      </c>
      <c r="G107" s="11" t="s">
        <v>124</v>
      </c>
      <c r="H107" s="12" t="s">
        <v>125</v>
      </c>
      <c r="I107" s="7" t="s">
        <v>106</v>
      </c>
      <c r="J107" s="8" t="s">
        <v>107</v>
      </c>
    </row>
    <row r="108" spans="2:10" ht="12.75">
      <c r="B108" s="5" t="s">
        <v>179</v>
      </c>
      <c r="C108" s="9" t="s">
        <v>108</v>
      </c>
      <c r="D108" s="10" t="s">
        <v>126</v>
      </c>
      <c r="E108" s="11" t="s">
        <v>127</v>
      </c>
      <c r="F108" s="12" t="s">
        <v>128</v>
      </c>
      <c r="G108" s="7" t="s">
        <v>129</v>
      </c>
      <c r="H108" s="8" t="s">
        <v>130</v>
      </c>
      <c r="I108" s="9" t="s">
        <v>131</v>
      </c>
      <c r="J108" s="10" t="s">
        <v>132</v>
      </c>
    </row>
    <row r="109" spans="2:10" ht="12.75">
      <c r="B109" s="5" t="s">
        <v>180</v>
      </c>
      <c r="C109" s="11" t="s">
        <v>109</v>
      </c>
      <c r="D109" s="12" t="s">
        <v>133</v>
      </c>
      <c r="E109" s="7" t="s">
        <v>110</v>
      </c>
      <c r="F109" s="8" t="s">
        <v>134</v>
      </c>
      <c r="G109" s="9" t="s">
        <v>135</v>
      </c>
      <c r="H109" s="10" t="s">
        <v>136</v>
      </c>
      <c r="I109" s="11" t="s">
        <v>137</v>
      </c>
      <c r="J109" s="12" t="s">
        <v>111</v>
      </c>
    </row>
    <row r="110" spans="2:10" ht="12.75">
      <c r="B110" s="5" t="s">
        <v>172</v>
      </c>
      <c r="C110" s="7" t="s">
        <v>112</v>
      </c>
      <c r="D110" s="8" t="s">
        <v>113</v>
      </c>
      <c r="E110" s="9" t="s">
        <v>114</v>
      </c>
      <c r="F110" s="10" t="s">
        <v>115</v>
      </c>
      <c r="G110" s="11" t="s">
        <v>116</v>
      </c>
      <c r="H110" s="12" t="s">
        <v>117</v>
      </c>
      <c r="I110" s="13"/>
      <c r="J110" s="13"/>
    </row>
    <row r="111" spans="2:10" ht="12.75">
      <c r="B111" s="26" t="s">
        <v>229</v>
      </c>
      <c r="C111" s="6"/>
      <c r="D111" s="6"/>
      <c r="E111" s="6"/>
      <c r="F111" s="6"/>
      <c r="G111" s="6"/>
      <c r="H111" s="6"/>
      <c r="I111" s="6"/>
      <c r="J111" s="6"/>
    </row>
    <row r="112" spans="2:10" ht="12.75">
      <c r="B112" s="4" t="s">
        <v>156</v>
      </c>
      <c r="C112" s="23" t="s">
        <v>181</v>
      </c>
      <c r="D112" s="23" t="s">
        <v>181</v>
      </c>
      <c r="E112" s="23" t="s">
        <v>181</v>
      </c>
      <c r="F112" s="23" t="s">
        <v>181</v>
      </c>
      <c r="G112" s="23" t="s">
        <v>181</v>
      </c>
      <c r="H112" s="23" t="s">
        <v>181</v>
      </c>
      <c r="I112" s="23" t="s">
        <v>182</v>
      </c>
      <c r="J112" s="23" t="s">
        <v>183</v>
      </c>
    </row>
    <row r="113" spans="2:10" ht="12.75">
      <c r="B113" s="4" t="s">
        <v>173</v>
      </c>
      <c r="C113" s="23" t="s">
        <v>184</v>
      </c>
      <c r="D113" s="23">
        <v>29</v>
      </c>
      <c r="E113" s="23">
        <v>38</v>
      </c>
      <c r="F113" s="23">
        <v>24</v>
      </c>
      <c r="G113" s="23" t="s">
        <v>182</v>
      </c>
      <c r="H113" s="23" t="s">
        <v>183</v>
      </c>
      <c r="I113" s="23" t="s">
        <v>185</v>
      </c>
      <c r="J113" s="23">
        <v>28</v>
      </c>
    </row>
    <row r="114" spans="2:10" ht="12.75">
      <c r="B114" s="4" t="s">
        <v>174</v>
      </c>
      <c r="C114" s="23" t="s">
        <v>186</v>
      </c>
      <c r="D114" s="23">
        <v>12</v>
      </c>
      <c r="E114" s="23" t="s">
        <v>187</v>
      </c>
      <c r="F114" s="23" t="s">
        <v>183</v>
      </c>
      <c r="G114" s="23" t="s">
        <v>188</v>
      </c>
      <c r="H114" s="23" t="s">
        <v>189</v>
      </c>
      <c r="I114" s="23" t="s">
        <v>190</v>
      </c>
      <c r="J114" s="23" t="s">
        <v>186</v>
      </c>
    </row>
    <row r="115" spans="2:10" ht="12.75">
      <c r="B115" s="4" t="s">
        <v>160</v>
      </c>
      <c r="C115" s="23" t="s">
        <v>191</v>
      </c>
      <c r="D115" s="23" t="s">
        <v>183</v>
      </c>
      <c r="E115" s="23" t="s">
        <v>192</v>
      </c>
      <c r="F115" s="23" t="s">
        <v>193</v>
      </c>
      <c r="G115" s="23" t="s">
        <v>194</v>
      </c>
      <c r="H115" s="23" t="s">
        <v>195</v>
      </c>
      <c r="I115" s="23" t="s">
        <v>196</v>
      </c>
      <c r="J115" s="23" t="s">
        <v>183</v>
      </c>
    </row>
    <row r="116" spans="2:10" ht="12.75">
      <c r="B116" s="4" t="s">
        <v>175</v>
      </c>
      <c r="C116" s="23" t="s">
        <v>197</v>
      </c>
      <c r="D116" s="23">
        <v>54</v>
      </c>
      <c r="E116" s="23" t="s">
        <v>198</v>
      </c>
      <c r="F116" s="23" t="s">
        <v>199</v>
      </c>
      <c r="G116" s="23">
        <v>46</v>
      </c>
      <c r="H116" s="23" t="s">
        <v>183</v>
      </c>
      <c r="I116" s="23" t="s">
        <v>200</v>
      </c>
      <c r="J116" s="23" t="s">
        <v>201</v>
      </c>
    </row>
    <row r="117" spans="2:10" ht="12.75">
      <c r="B117" s="4" t="s">
        <v>176</v>
      </c>
      <c r="C117" s="23" t="s">
        <v>202</v>
      </c>
      <c r="D117" s="23" t="s">
        <v>203</v>
      </c>
      <c r="E117" s="23">
        <v>44</v>
      </c>
      <c r="F117" s="23" t="s">
        <v>183</v>
      </c>
      <c r="G117" s="23" t="s">
        <v>204</v>
      </c>
      <c r="H117" s="23" t="s">
        <v>205</v>
      </c>
      <c r="I117" s="23" t="s">
        <v>206</v>
      </c>
      <c r="J117" s="23">
        <v>75</v>
      </c>
    </row>
    <row r="118" spans="2:10" ht="12.75">
      <c r="B118" s="4" t="s">
        <v>164</v>
      </c>
      <c r="C118" s="23" t="s">
        <v>222</v>
      </c>
      <c r="D118" s="23">
        <v>42</v>
      </c>
      <c r="E118" s="23" t="s">
        <v>207</v>
      </c>
      <c r="F118" s="23">
        <v>10</v>
      </c>
      <c r="G118" s="23">
        <v>85</v>
      </c>
      <c r="H118" s="23" t="s">
        <v>203</v>
      </c>
      <c r="I118" s="23" t="s">
        <v>222</v>
      </c>
      <c r="J118" s="23">
        <v>42</v>
      </c>
    </row>
    <row r="119" spans="2:10" ht="12.75">
      <c r="B119" s="4" t="s">
        <v>177</v>
      </c>
      <c r="C119" s="23" t="s">
        <v>208</v>
      </c>
      <c r="D119" s="23">
        <v>26</v>
      </c>
      <c r="E119" s="23" t="s">
        <v>209</v>
      </c>
      <c r="F119" s="23">
        <v>94</v>
      </c>
      <c r="G119" s="23">
        <v>23</v>
      </c>
      <c r="H119" s="23">
        <v>42</v>
      </c>
      <c r="I119" s="23" t="s">
        <v>210</v>
      </c>
      <c r="J119" s="23" t="s">
        <v>211</v>
      </c>
    </row>
    <row r="120" spans="2:10" ht="12.75">
      <c r="B120" s="4" t="s">
        <v>178</v>
      </c>
      <c r="C120" s="23" t="s">
        <v>212</v>
      </c>
      <c r="D120" s="23">
        <v>39</v>
      </c>
      <c r="E120" s="23">
        <v>22</v>
      </c>
      <c r="F120" s="23" t="s">
        <v>183</v>
      </c>
      <c r="G120" s="23" t="s">
        <v>213</v>
      </c>
      <c r="H120" s="23">
        <v>5</v>
      </c>
      <c r="I120" s="23">
        <v>47</v>
      </c>
      <c r="J120" s="23" t="s">
        <v>214</v>
      </c>
    </row>
    <row r="121" spans="2:10" ht="12.75">
      <c r="B121" s="4" t="s">
        <v>168</v>
      </c>
      <c r="C121" s="23">
        <v>22</v>
      </c>
      <c r="D121" s="23" t="s">
        <v>183</v>
      </c>
      <c r="E121" s="23" t="s">
        <v>215</v>
      </c>
      <c r="F121" s="23">
        <v>42</v>
      </c>
      <c r="G121" s="23" t="s">
        <v>216</v>
      </c>
      <c r="H121" s="23" t="s">
        <v>217</v>
      </c>
      <c r="I121" s="23">
        <v>22</v>
      </c>
      <c r="J121" s="23">
        <v>42</v>
      </c>
    </row>
    <row r="122" spans="2:10" ht="12.75">
      <c r="B122" s="4" t="s">
        <v>179</v>
      </c>
      <c r="C122" s="23" t="s">
        <v>188</v>
      </c>
      <c r="D122" s="23">
        <v>15</v>
      </c>
      <c r="E122" s="23" t="s">
        <v>191</v>
      </c>
      <c r="F122" s="23">
        <v>38</v>
      </c>
      <c r="G122" s="23" t="s">
        <v>218</v>
      </c>
      <c r="H122" s="23" t="s">
        <v>183</v>
      </c>
      <c r="I122" s="23" t="s">
        <v>219</v>
      </c>
      <c r="J122" s="23" t="s">
        <v>182</v>
      </c>
    </row>
    <row r="123" spans="2:10" ht="12.75">
      <c r="B123" s="4" t="s">
        <v>180</v>
      </c>
      <c r="C123" s="23">
        <v>69</v>
      </c>
      <c r="D123" s="23" t="s">
        <v>220</v>
      </c>
      <c r="E123" s="23" t="s">
        <v>218</v>
      </c>
      <c r="F123" s="23" t="s">
        <v>183</v>
      </c>
      <c r="G123" s="23" t="s">
        <v>207</v>
      </c>
      <c r="H123" s="23">
        <v>10</v>
      </c>
      <c r="I123" s="23">
        <v>85</v>
      </c>
      <c r="J123" s="23" t="s">
        <v>203</v>
      </c>
    </row>
    <row r="124" spans="2:10" ht="12.75">
      <c r="B124" s="4" t="s">
        <v>172</v>
      </c>
      <c r="C124" s="23" t="s">
        <v>218</v>
      </c>
      <c r="D124" s="23" t="s">
        <v>183</v>
      </c>
      <c r="E124" s="23" t="s">
        <v>188</v>
      </c>
      <c r="F124" s="23">
        <v>52</v>
      </c>
      <c r="G124" s="23" t="s">
        <v>221</v>
      </c>
      <c r="H124" s="23">
        <v>57</v>
      </c>
      <c r="I124" s="23" t="s">
        <v>182</v>
      </c>
      <c r="J124" s="23" t="s">
        <v>183</v>
      </c>
    </row>
    <row r="125" spans="1:11" ht="12.75">
      <c r="A125" s="4"/>
      <c r="B125" s="3" t="s">
        <v>296</v>
      </c>
      <c r="C125" s="6"/>
      <c r="D125" s="5"/>
      <c r="E125" s="28"/>
      <c r="F125" s="28"/>
      <c r="G125" s="28"/>
      <c r="H125" s="28"/>
      <c r="I125" s="28"/>
      <c r="J125" s="28"/>
      <c r="K125" s="6"/>
    </row>
    <row r="126" spans="1:11" ht="24" customHeight="1">
      <c r="A126" s="4"/>
      <c r="B126" s="5"/>
      <c r="C126" s="15" t="s">
        <v>232</v>
      </c>
      <c r="D126" s="4" t="s">
        <v>293</v>
      </c>
      <c r="E126" s="29" t="s">
        <v>294</v>
      </c>
      <c r="I126" s="6"/>
      <c r="K126" s="15" t="s">
        <v>148</v>
      </c>
    </row>
    <row r="127" spans="1:11" ht="24" customHeight="1">
      <c r="A127" s="15" t="s">
        <v>144</v>
      </c>
      <c r="B127" s="22" t="s">
        <v>223</v>
      </c>
      <c r="C127" s="15" t="s">
        <v>227</v>
      </c>
      <c r="D127" s="22" t="s">
        <v>145</v>
      </c>
      <c r="E127" s="16" t="s">
        <v>22</v>
      </c>
      <c r="F127" s="17" t="s">
        <v>23</v>
      </c>
      <c r="G127" s="18" t="s">
        <v>21</v>
      </c>
      <c r="H127" s="19" t="s">
        <v>24</v>
      </c>
      <c r="I127" s="20" t="s">
        <v>25</v>
      </c>
      <c r="J127" s="21" t="s">
        <v>26</v>
      </c>
      <c r="K127" s="15" t="s">
        <v>227</v>
      </c>
    </row>
    <row r="128" spans="1:11" ht="12.75">
      <c r="A128" s="4">
        <v>1</v>
      </c>
      <c r="B128" s="5" t="s">
        <v>27</v>
      </c>
      <c r="C128" s="15" t="s">
        <v>297</v>
      </c>
      <c r="D128" s="4" t="s">
        <v>156</v>
      </c>
      <c r="E128" s="23" t="s">
        <v>181</v>
      </c>
      <c r="F128" s="23" t="s">
        <v>181</v>
      </c>
      <c r="G128" s="23" t="s">
        <v>181</v>
      </c>
      <c r="H128" s="23" t="s">
        <v>181</v>
      </c>
      <c r="I128" s="23" t="s">
        <v>181</v>
      </c>
      <c r="J128" s="23" t="s">
        <v>181</v>
      </c>
      <c r="K128" s="6"/>
    </row>
    <row r="129" spans="1:11" ht="12.75">
      <c r="A129" s="4">
        <v>2</v>
      </c>
      <c r="B129" s="5" t="s">
        <v>28</v>
      </c>
      <c r="C129" s="4">
        <v>3.52</v>
      </c>
      <c r="D129" s="4" t="s">
        <v>173</v>
      </c>
      <c r="E129" s="23" t="s">
        <v>195</v>
      </c>
      <c r="F129" s="23">
        <v>42</v>
      </c>
      <c r="G129" s="23" t="s">
        <v>219</v>
      </c>
      <c r="H129" s="23" t="s">
        <v>256</v>
      </c>
      <c r="I129" s="23" t="s">
        <v>257</v>
      </c>
      <c r="J129" s="23">
        <v>62</v>
      </c>
      <c r="K129" s="6">
        <f aca="true" t="shared" si="2" ref="K129:K143">+C129*4</f>
        <v>14.08</v>
      </c>
    </row>
    <row r="130" spans="1:11" ht="12.75">
      <c r="A130" s="4">
        <v>3</v>
      </c>
      <c r="B130" s="5" t="s">
        <v>29</v>
      </c>
      <c r="C130" s="4">
        <v>3.56</v>
      </c>
      <c r="D130" s="4" t="s">
        <v>174</v>
      </c>
      <c r="E130" s="23" t="s">
        <v>195</v>
      </c>
      <c r="F130" s="23">
        <v>42</v>
      </c>
      <c r="G130" s="23" t="s">
        <v>192</v>
      </c>
      <c r="H130" s="23" t="s">
        <v>196</v>
      </c>
      <c r="I130" s="23" t="s">
        <v>258</v>
      </c>
      <c r="J130" s="23" t="s">
        <v>181</v>
      </c>
      <c r="K130" s="6">
        <f t="shared" si="2"/>
        <v>14.24</v>
      </c>
    </row>
    <row r="131" spans="1:11" ht="12.75">
      <c r="A131" s="4">
        <v>4</v>
      </c>
      <c r="B131" s="5" t="s">
        <v>30</v>
      </c>
      <c r="C131" s="4">
        <v>3.82</v>
      </c>
      <c r="D131" s="4" t="s">
        <v>160</v>
      </c>
      <c r="E131" s="23" t="s">
        <v>195</v>
      </c>
      <c r="F131" s="23">
        <v>42</v>
      </c>
      <c r="G131" s="23" t="s">
        <v>259</v>
      </c>
      <c r="H131" s="23" t="s">
        <v>217</v>
      </c>
      <c r="I131" s="23">
        <v>61</v>
      </c>
      <c r="J131" s="23" t="s">
        <v>185</v>
      </c>
      <c r="K131" s="6">
        <f t="shared" si="2"/>
        <v>15.28</v>
      </c>
    </row>
    <row r="132" spans="1:11" ht="12.75">
      <c r="A132" s="4">
        <v>5</v>
      </c>
      <c r="B132" s="5" t="s">
        <v>31</v>
      </c>
      <c r="C132" s="4">
        <v>7.02</v>
      </c>
      <c r="D132" s="4" t="s">
        <v>175</v>
      </c>
      <c r="E132" s="23" t="s">
        <v>260</v>
      </c>
      <c r="F132" s="23" t="s">
        <v>183</v>
      </c>
      <c r="G132" s="23" t="s">
        <v>213</v>
      </c>
      <c r="H132" s="23" t="s">
        <v>261</v>
      </c>
      <c r="I132" s="23" t="s">
        <v>262</v>
      </c>
      <c r="J132" s="23">
        <v>27</v>
      </c>
      <c r="K132" s="6">
        <f t="shared" si="2"/>
        <v>28.08</v>
      </c>
    </row>
    <row r="133" spans="1:11" ht="12.75">
      <c r="A133" s="4">
        <v>6</v>
      </c>
      <c r="B133" s="5" t="s">
        <v>32</v>
      </c>
      <c r="C133" s="4">
        <v>7.06</v>
      </c>
      <c r="D133" s="4" t="s">
        <v>176</v>
      </c>
      <c r="E133" s="23" t="s">
        <v>260</v>
      </c>
      <c r="F133" s="23" t="s">
        <v>183</v>
      </c>
      <c r="G133" s="23" t="s">
        <v>263</v>
      </c>
      <c r="H133" s="23" t="s">
        <v>263</v>
      </c>
      <c r="I133" s="23" t="s">
        <v>264</v>
      </c>
      <c r="J133" s="23" t="s">
        <v>265</v>
      </c>
      <c r="K133" s="6">
        <f t="shared" si="2"/>
        <v>28.24</v>
      </c>
    </row>
    <row r="134" spans="1:11" ht="12.75">
      <c r="A134" s="4">
        <v>7</v>
      </c>
      <c r="B134" s="5" t="s">
        <v>33</v>
      </c>
      <c r="C134" s="4">
        <v>7.195</v>
      </c>
      <c r="D134" s="4" t="s">
        <v>164</v>
      </c>
      <c r="E134" s="23" t="s">
        <v>260</v>
      </c>
      <c r="F134" s="23" t="s">
        <v>183</v>
      </c>
      <c r="G134" s="23" t="s">
        <v>262</v>
      </c>
      <c r="H134" s="23">
        <v>63</v>
      </c>
      <c r="I134" s="23">
        <v>88</v>
      </c>
      <c r="J134" s="23">
        <v>65</v>
      </c>
      <c r="K134" s="6">
        <f t="shared" si="2"/>
        <v>28.78</v>
      </c>
    </row>
    <row r="135" spans="1:11" ht="12.75">
      <c r="A135" s="4">
        <v>8</v>
      </c>
      <c r="B135" s="5" t="s">
        <v>34</v>
      </c>
      <c r="C135" s="4">
        <v>10.12</v>
      </c>
      <c r="D135" s="4" t="s">
        <v>177</v>
      </c>
      <c r="E135" s="23">
        <v>44</v>
      </c>
      <c r="F135" s="23" t="s">
        <v>183</v>
      </c>
      <c r="G135" s="23" t="s">
        <v>191</v>
      </c>
      <c r="H135" s="23">
        <v>30</v>
      </c>
      <c r="I135" s="23">
        <v>40</v>
      </c>
      <c r="J135" s="23">
        <v>39</v>
      </c>
      <c r="K135" s="6">
        <f t="shared" si="2"/>
        <v>40.48</v>
      </c>
    </row>
    <row r="136" spans="1:11" ht="12.75">
      <c r="A136" s="4">
        <v>9</v>
      </c>
      <c r="B136" s="5" t="s">
        <v>35</v>
      </c>
      <c r="C136" s="4">
        <v>14.02</v>
      </c>
      <c r="D136" s="4" t="s">
        <v>178</v>
      </c>
      <c r="E136" s="23">
        <v>5</v>
      </c>
      <c r="F136" s="23">
        <v>42</v>
      </c>
      <c r="G136" s="23" t="s">
        <v>266</v>
      </c>
      <c r="H136" s="23">
        <v>8</v>
      </c>
      <c r="I136" s="23">
        <v>31</v>
      </c>
      <c r="J136" s="23">
        <v>26</v>
      </c>
      <c r="K136" s="6">
        <f t="shared" si="2"/>
        <v>56.08</v>
      </c>
    </row>
    <row r="137" spans="1:11" ht="12.75">
      <c r="A137" s="4">
        <v>10</v>
      </c>
      <c r="B137" s="5" t="s">
        <v>36</v>
      </c>
      <c r="C137" s="4">
        <v>14.06</v>
      </c>
      <c r="D137" s="4" t="s">
        <v>168</v>
      </c>
      <c r="E137" s="23">
        <v>5</v>
      </c>
      <c r="F137" s="23">
        <v>42</v>
      </c>
      <c r="G137" s="23" t="s">
        <v>226</v>
      </c>
      <c r="H137" s="23">
        <v>0</v>
      </c>
      <c r="I137" s="23" t="s">
        <v>211</v>
      </c>
      <c r="J137" s="23" t="s">
        <v>267</v>
      </c>
      <c r="K137" s="6">
        <f t="shared" si="2"/>
        <v>56.24</v>
      </c>
    </row>
    <row r="138" spans="1:11" ht="12.75">
      <c r="A138" s="4">
        <v>11</v>
      </c>
      <c r="B138" s="5" t="s">
        <v>37</v>
      </c>
      <c r="C138" s="4">
        <v>14.025</v>
      </c>
      <c r="D138" s="4" t="s">
        <v>179</v>
      </c>
      <c r="E138" s="23">
        <v>5</v>
      </c>
      <c r="F138" s="23">
        <v>42</v>
      </c>
      <c r="G138" s="23" t="s">
        <v>265</v>
      </c>
      <c r="H138" s="23">
        <v>26</v>
      </c>
      <c r="I138" s="23" t="s">
        <v>268</v>
      </c>
      <c r="J138" s="23">
        <v>19</v>
      </c>
      <c r="K138" s="6">
        <f t="shared" si="2"/>
        <v>56.1</v>
      </c>
    </row>
    <row r="139" spans="1:11" ht="12.75">
      <c r="A139" s="4">
        <v>12</v>
      </c>
      <c r="B139" s="5" t="s">
        <v>38</v>
      </c>
      <c r="C139" s="4">
        <v>21.02</v>
      </c>
      <c r="D139" s="4" t="s">
        <v>180</v>
      </c>
      <c r="E139" s="23">
        <v>42</v>
      </c>
      <c r="F139" s="23">
        <v>42</v>
      </c>
      <c r="G139" s="23" t="s">
        <v>183</v>
      </c>
      <c r="H139" s="23">
        <v>66</v>
      </c>
      <c r="I139" s="23" t="s">
        <v>188</v>
      </c>
      <c r="J139" s="23">
        <v>49</v>
      </c>
      <c r="K139" s="6">
        <f t="shared" si="2"/>
        <v>84.08</v>
      </c>
    </row>
    <row r="140" spans="1:11" ht="12.75">
      <c r="A140" s="4">
        <v>13</v>
      </c>
      <c r="B140" s="5" t="s">
        <v>39</v>
      </c>
      <c r="C140" s="4">
        <v>21.06</v>
      </c>
      <c r="D140" s="4" t="s">
        <v>172</v>
      </c>
      <c r="E140" s="23">
        <v>42</v>
      </c>
      <c r="F140" s="23">
        <v>42</v>
      </c>
      <c r="G140" s="23" t="s">
        <v>213</v>
      </c>
      <c r="H140" s="23" t="s">
        <v>261</v>
      </c>
      <c r="I140" s="23" t="s">
        <v>262</v>
      </c>
      <c r="J140" s="23">
        <v>27</v>
      </c>
      <c r="K140" s="6">
        <f t="shared" si="2"/>
        <v>84.24</v>
      </c>
    </row>
    <row r="141" spans="1:11" ht="12.75">
      <c r="A141" s="4">
        <v>14</v>
      </c>
      <c r="B141" s="5" t="s">
        <v>40</v>
      </c>
      <c r="C141" s="4">
        <v>21.205</v>
      </c>
      <c r="D141" s="5" t="s">
        <v>273</v>
      </c>
      <c r="E141" s="23">
        <v>42</v>
      </c>
      <c r="F141" s="23">
        <v>42</v>
      </c>
      <c r="G141" s="23" t="s">
        <v>269</v>
      </c>
      <c r="H141" s="23" t="s">
        <v>260</v>
      </c>
      <c r="I141" s="23">
        <v>93</v>
      </c>
      <c r="J141" s="23" t="s">
        <v>270</v>
      </c>
      <c r="K141" s="6">
        <f t="shared" si="2"/>
        <v>84.82</v>
      </c>
    </row>
    <row r="142" spans="1:11" ht="12.75">
      <c r="A142" s="4">
        <v>15</v>
      </c>
      <c r="B142" s="5" t="s">
        <v>41</v>
      </c>
      <c r="C142" s="4">
        <v>28.02</v>
      </c>
      <c r="D142" s="5" t="s">
        <v>274</v>
      </c>
      <c r="E142" s="23" t="s">
        <v>218</v>
      </c>
      <c r="F142" s="23" t="s">
        <v>183</v>
      </c>
      <c r="G142" s="23" t="s">
        <v>219</v>
      </c>
      <c r="H142" s="23" t="s">
        <v>271</v>
      </c>
      <c r="I142" s="23">
        <v>9</v>
      </c>
      <c r="J142" s="23">
        <v>2</v>
      </c>
      <c r="K142" s="6">
        <f t="shared" si="2"/>
        <v>112.08</v>
      </c>
    </row>
    <row r="143" spans="1:11" ht="12.75">
      <c r="A143" s="4">
        <v>16</v>
      </c>
      <c r="B143" s="5" t="s">
        <v>42</v>
      </c>
      <c r="C143" s="4">
        <v>28.09</v>
      </c>
      <c r="D143" s="5" t="s">
        <v>275</v>
      </c>
      <c r="E143" s="23" t="s">
        <v>218</v>
      </c>
      <c r="F143" s="23" t="s">
        <v>183</v>
      </c>
      <c r="G143" s="23" t="s">
        <v>207</v>
      </c>
      <c r="H143" s="23">
        <v>43</v>
      </c>
      <c r="I143" s="23" t="s">
        <v>184</v>
      </c>
      <c r="J143" s="23">
        <v>79</v>
      </c>
      <c r="K143" s="6">
        <f t="shared" si="2"/>
        <v>112.36</v>
      </c>
    </row>
    <row r="144" spans="2:10" ht="12.75">
      <c r="B144" s="5" t="s">
        <v>145</v>
      </c>
      <c r="C144" s="5"/>
      <c r="D144" s="24"/>
      <c r="E144" s="24"/>
      <c r="F144" s="24"/>
      <c r="G144" s="24"/>
      <c r="H144" s="24"/>
      <c r="I144" s="24"/>
      <c r="J144" s="5"/>
    </row>
    <row r="145" spans="2:10" ht="12" customHeight="1">
      <c r="B145" s="14" t="s">
        <v>146</v>
      </c>
      <c r="C145" s="13">
        <v>0</v>
      </c>
      <c r="D145" s="13">
        <v>1</v>
      </c>
      <c r="E145" s="13">
        <v>2</v>
      </c>
      <c r="F145" s="13">
        <v>3</v>
      </c>
      <c r="G145" s="13">
        <v>4</v>
      </c>
      <c r="H145" s="13">
        <v>5</v>
      </c>
      <c r="I145" s="13">
        <v>6</v>
      </c>
      <c r="J145" s="13">
        <v>7</v>
      </c>
    </row>
    <row r="146" spans="2:10" ht="12" customHeight="1">
      <c r="B146" s="14" t="s">
        <v>147</v>
      </c>
      <c r="C146" s="13">
        <v>8</v>
      </c>
      <c r="D146" s="13">
        <v>9</v>
      </c>
      <c r="E146" s="13" t="s">
        <v>138</v>
      </c>
      <c r="F146" s="13" t="s">
        <v>139</v>
      </c>
      <c r="G146" s="13" t="s">
        <v>140</v>
      </c>
      <c r="H146" s="13" t="s">
        <v>141</v>
      </c>
      <c r="I146" s="13" t="s">
        <v>142</v>
      </c>
      <c r="J146" s="13" t="s">
        <v>143</v>
      </c>
    </row>
    <row r="147" spans="2:10" ht="12.75">
      <c r="B147" s="26" t="s">
        <v>228</v>
      </c>
      <c r="C147" s="6"/>
      <c r="D147" s="6"/>
      <c r="E147" s="6"/>
      <c r="F147" s="6"/>
      <c r="G147" s="6"/>
      <c r="H147" s="6"/>
      <c r="I147" s="6"/>
      <c r="J147" s="6"/>
    </row>
    <row r="148" spans="2:15" ht="12.75">
      <c r="B148" s="5" t="s">
        <v>156</v>
      </c>
      <c r="C148" s="7" t="s">
        <v>149</v>
      </c>
      <c r="D148" s="8" t="s">
        <v>150</v>
      </c>
      <c r="E148" s="9" t="s">
        <v>151</v>
      </c>
      <c r="F148" s="10" t="s">
        <v>152</v>
      </c>
      <c r="G148" s="11" t="s">
        <v>153</v>
      </c>
      <c r="H148" s="12" t="s">
        <v>154</v>
      </c>
      <c r="I148" s="23" t="s">
        <v>181</v>
      </c>
      <c r="J148" s="23" t="s">
        <v>181</v>
      </c>
      <c r="L148" s="38"/>
      <c r="M148" s="38"/>
      <c r="N148" s="38"/>
      <c r="O148" s="38"/>
    </row>
    <row r="149" spans="2:10" ht="12.75">
      <c r="B149" s="5" t="s">
        <v>173</v>
      </c>
      <c r="C149" s="7" t="s">
        <v>46</v>
      </c>
      <c r="D149" s="8" t="s">
        <v>45</v>
      </c>
      <c r="E149" s="9" t="s">
        <v>47</v>
      </c>
      <c r="F149" s="10" t="s">
        <v>48</v>
      </c>
      <c r="G149" s="11" t="s">
        <v>49</v>
      </c>
      <c r="H149" s="12" t="s">
        <v>50</v>
      </c>
      <c r="I149" s="23" t="s">
        <v>181</v>
      </c>
      <c r="J149" s="23" t="s">
        <v>181</v>
      </c>
    </row>
    <row r="150" spans="2:10" ht="12.75">
      <c r="B150" s="5" t="s">
        <v>174</v>
      </c>
      <c r="C150" s="7" t="s">
        <v>51</v>
      </c>
      <c r="D150" s="8" t="s">
        <v>52</v>
      </c>
      <c r="E150" s="9" t="s">
        <v>53</v>
      </c>
      <c r="F150" s="10" t="s">
        <v>54</v>
      </c>
      <c r="G150" s="11" t="s">
        <v>55</v>
      </c>
      <c r="H150" s="12" t="s">
        <v>56</v>
      </c>
      <c r="I150" s="23" t="s">
        <v>181</v>
      </c>
      <c r="J150" s="23" t="s">
        <v>181</v>
      </c>
    </row>
    <row r="151" spans="2:10" ht="12.75">
      <c r="B151" s="5" t="s">
        <v>160</v>
      </c>
      <c r="C151" s="7" t="s">
        <v>57</v>
      </c>
      <c r="D151" s="8" t="s">
        <v>58</v>
      </c>
      <c r="E151" s="9" t="s">
        <v>59</v>
      </c>
      <c r="F151" s="10" t="s">
        <v>60</v>
      </c>
      <c r="G151" s="11" t="s">
        <v>61</v>
      </c>
      <c r="H151" s="12" t="s">
        <v>62</v>
      </c>
      <c r="I151" s="23" t="s">
        <v>181</v>
      </c>
      <c r="J151" s="23" t="s">
        <v>181</v>
      </c>
    </row>
    <row r="152" spans="2:10" ht="12.75">
      <c r="B152" s="5" t="s">
        <v>175</v>
      </c>
      <c r="C152" s="7" t="s">
        <v>63</v>
      </c>
      <c r="D152" s="8" t="s">
        <v>64</v>
      </c>
      <c r="E152" s="9" t="s">
        <v>65</v>
      </c>
      <c r="F152" s="10" t="s">
        <v>66</v>
      </c>
      <c r="G152" s="11" t="s">
        <v>67</v>
      </c>
      <c r="H152" s="12" t="s">
        <v>68</v>
      </c>
      <c r="I152" s="23" t="s">
        <v>181</v>
      </c>
      <c r="J152" s="23" t="s">
        <v>181</v>
      </c>
    </row>
    <row r="153" spans="2:10" ht="12.75">
      <c r="B153" s="5" t="s">
        <v>176</v>
      </c>
      <c r="C153" s="7" t="s">
        <v>69</v>
      </c>
      <c r="D153" s="8" t="s">
        <v>70</v>
      </c>
      <c r="E153" s="9" t="s">
        <v>71</v>
      </c>
      <c r="F153" s="10" t="s">
        <v>72</v>
      </c>
      <c r="G153" s="11" t="s">
        <v>73</v>
      </c>
      <c r="H153" s="12" t="s">
        <v>74</v>
      </c>
      <c r="I153" s="23" t="s">
        <v>181</v>
      </c>
      <c r="J153" s="23" t="s">
        <v>181</v>
      </c>
    </row>
    <row r="154" spans="2:10" ht="12.75">
      <c r="B154" s="5" t="s">
        <v>164</v>
      </c>
      <c r="C154" s="7" t="s">
        <v>75</v>
      </c>
      <c r="D154" s="8" t="s">
        <v>76</v>
      </c>
      <c r="E154" s="9" t="s">
        <v>77</v>
      </c>
      <c r="F154" s="10" t="s">
        <v>78</v>
      </c>
      <c r="G154" s="11" t="s">
        <v>79</v>
      </c>
      <c r="H154" s="12" t="s">
        <v>80</v>
      </c>
      <c r="I154" s="23" t="s">
        <v>181</v>
      </c>
      <c r="J154" s="23" t="s">
        <v>181</v>
      </c>
    </row>
    <row r="155" spans="2:10" ht="12.75">
      <c r="B155" s="5" t="s">
        <v>177</v>
      </c>
      <c r="C155" s="7" t="s">
        <v>81</v>
      </c>
      <c r="D155" s="8" t="s">
        <v>82</v>
      </c>
      <c r="E155" s="9" t="s">
        <v>83</v>
      </c>
      <c r="F155" s="10" t="s">
        <v>84</v>
      </c>
      <c r="G155" s="11" t="s">
        <v>85</v>
      </c>
      <c r="H155" s="12" t="s">
        <v>86</v>
      </c>
      <c r="I155" s="23" t="s">
        <v>181</v>
      </c>
      <c r="J155" s="23" t="s">
        <v>181</v>
      </c>
    </row>
    <row r="156" spans="2:10" ht="12.75">
      <c r="B156" s="5" t="s">
        <v>178</v>
      </c>
      <c r="C156" s="7" t="s">
        <v>155</v>
      </c>
      <c r="D156" s="8" t="s">
        <v>91</v>
      </c>
      <c r="E156" s="9" t="s">
        <v>92</v>
      </c>
      <c r="F156" s="10" t="s">
        <v>93</v>
      </c>
      <c r="G156" s="11" t="s">
        <v>94</v>
      </c>
      <c r="H156" s="12" t="s">
        <v>95</v>
      </c>
      <c r="I156" s="23" t="s">
        <v>181</v>
      </c>
      <c r="J156" s="23" t="s">
        <v>181</v>
      </c>
    </row>
    <row r="157" spans="2:10" ht="12.75">
      <c r="B157" s="5" t="s">
        <v>168</v>
      </c>
      <c r="C157" s="7" t="s">
        <v>96</v>
      </c>
      <c r="D157" s="8" t="s">
        <v>97</v>
      </c>
      <c r="E157" s="9" t="s">
        <v>98</v>
      </c>
      <c r="F157" s="10" t="s">
        <v>118</v>
      </c>
      <c r="G157" s="11" t="s">
        <v>119</v>
      </c>
      <c r="H157" s="12" t="s">
        <v>120</v>
      </c>
      <c r="I157" s="23" t="s">
        <v>181</v>
      </c>
      <c r="J157" s="23" t="s">
        <v>181</v>
      </c>
    </row>
    <row r="158" spans="2:10" ht="12.75">
      <c r="B158" s="5" t="s">
        <v>179</v>
      </c>
      <c r="C158" s="7" t="s">
        <v>101</v>
      </c>
      <c r="D158" s="8" t="s">
        <v>102</v>
      </c>
      <c r="E158" s="9" t="s">
        <v>103</v>
      </c>
      <c r="F158" s="10" t="s">
        <v>104</v>
      </c>
      <c r="G158" s="11" t="s">
        <v>99</v>
      </c>
      <c r="H158" s="12" t="s">
        <v>100</v>
      </c>
      <c r="I158" s="23" t="s">
        <v>181</v>
      </c>
      <c r="J158" s="23" t="s">
        <v>181</v>
      </c>
    </row>
    <row r="159" spans="2:10" ht="12.75">
      <c r="B159" s="5" t="s">
        <v>180</v>
      </c>
      <c r="C159" s="7" t="s">
        <v>105</v>
      </c>
      <c r="D159" s="8" t="s">
        <v>121</v>
      </c>
      <c r="E159" s="9" t="s">
        <v>122</v>
      </c>
      <c r="F159" s="10" t="s">
        <v>123</v>
      </c>
      <c r="G159" s="11" t="s">
        <v>124</v>
      </c>
      <c r="H159" s="12" t="s">
        <v>125</v>
      </c>
      <c r="I159" s="23" t="s">
        <v>181</v>
      </c>
      <c r="J159" s="23" t="s">
        <v>181</v>
      </c>
    </row>
    <row r="160" spans="2:10" ht="12.75">
      <c r="B160" s="5" t="s">
        <v>172</v>
      </c>
      <c r="C160" s="7" t="s">
        <v>106</v>
      </c>
      <c r="D160" s="8" t="s">
        <v>107</v>
      </c>
      <c r="E160" s="9" t="s">
        <v>108</v>
      </c>
      <c r="F160" s="10" t="s">
        <v>126</v>
      </c>
      <c r="G160" s="11" t="s">
        <v>127</v>
      </c>
      <c r="H160" s="12" t="s">
        <v>128</v>
      </c>
      <c r="I160" s="23" t="s">
        <v>181</v>
      </c>
      <c r="J160" s="23" t="s">
        <v>181</v>
      </c>
    </row>
    <row r="161" spans="2:10" ht="12.75">
      <c r="B161" s="5" t="s">
        <v>273</v>
      </c>
      <c r="C161" s="7" t="s">
        <v>129</v>
      </c>
      <c r="D161" s="8" t="s">
        <v>130</v>
      </c>
      <c r="E161" s="9" t="s">
        <v>131</v>
      </c>
      <c r="F161" s="10" t="s">
        <v>132</v>
      </c>
      <c r="G161" s="11" t="s">
        <v>109</v>
      </c>
      <c r="H161" s="12" t="s">
        <v>133</v>
      </c>
      <c r="I161" s="23" t="s">
        <v>181</v>
      </c>
      <c r="J161" s="23" t="s">
        <v>181</v>
      </c>
    </row>
    <row r="162" spans="2:10" ht="12.75">
      <c r="B162" s="5" t="s">
        <v>274</v>
      </c>
      <c r="C162" s="7" t="s">
        <v>110</v>
      </c>
      <c r="D162" s="8" t="s">
        <v>134</v>
      </c>
      <c r="E162" s="9" t="s">
        <v>135</v>
      </c>
      <c r="F162" s="10" t="s">
        <v>136</v>
      </c>
      <c r="G162" s="11" t="s">
        <v>137</v>
      </c>
      <c r="H162" s="12" t="s">
        <v>111</v>
      </c>
      <c r="I162" s="23" t="s">
        <v>181</v>
      </c>
      <c r="J162" s="23" t="s">
        <v>181</v>
      </c>
    </row>
    <row r="163" spans="2:10" ht="12.75">
      <c r="B163" s="5" t="s">
        <v>275</v>
      </c>
      <c r="C163" s="7" t="s">
        <v>112</v>
      </c>
      <c r="D163" s="8" t="s">
        <v>113</v>
      </c>
      <c r="E163" s="9" t="s">
        <v>114</v>
      </c>
      <c r="F163" s="10" t="s">
        <v>115</v>
      </c>
      <c r="G163" s="11" t="s">
        <v>116</v>
      </c>
      <c r="H163" s="12" t="s">
        <v>117</v>
      </c>
      <c r="I163" s="23" t="s">
        <v>181</v>
      </c>
      <c r="J163" s="23" t="s">
        <v>181</v>
      </c>
    </row>
    <row r="164" spans="2:10" ht="12.75">
      <c r="B164" s="26" t="s">
        <v>229</v>
      </c>
      <c r="C164" s="6"/>
      <c r="D164" s="6"/>
      <c r="E164" s="6"/>
      <c r="F164" s="6"/>
      <c r="G164" s="6"/>
      <c r="H164" s="6"/>
      <c r="I164" s="6"/>
      <c r="J164" s="6"/>
    </row>
    <row r="165" spans="2:10" ht="12.75">
      <c r="B165" s="4" t="s">
        <v>156</v>
      </c>
      <c r="C165" s="23" t="s">
        <v>181</v>
      </c>
      <c r="D165" s="23" t="s">
        <v>181</v>
      </c>
      <c r="E165" s="23" t="s">
        <v>181</v>
      </c>
      <c r="F165" s="23" t="s">
        <v>181</v>
      </c>
      <c r="G165" s="23" t="s">
        <v>181</v>
      </c>
      <c r="H165" s="23" t="s">
        <v>181</v>
      </c>
      <c r="I165" s="23" t="s">
        <v>181</v>
      </c>
      <c r="J165" s="23" t="s">
        <v>181</v>
      </c>
    </row>
    <row r="166" spans="2:10" ht="12.75">
      <c r="B166" s="4" t="s">
        <v>173</v>
      </c>
      <c r="C166" s="23" t="s">
        <v>195</v>
      </c>
      <c r="D166" s="23">
        <v>42</v>
      </c>
      <c r="E166" s="23" t="s">
        <v>219</v>
      </c>
      <c r="F166" s="23" t="s">
        <v>256</v>
      </c>
      <c r="G166" s="23" t="s">
        <v>257</v>
      </c>
      <c r="H166" s="23">
        <v>62</v>
      </c>
      <c r="I166" s="23" t="s">
        <v>181</v>
      </c>
      <c r="J166" s="23" t="s">
        <v>181</v>
      </c>
    </row>
    <row r="167" spans="2:10" ht="12.75">
      <c r="B167" s="4" t="s">
        <v>174</v>
      </c>
      <c r="C167" s="23" t="s">
        <v>195</v>
      </c>
      <c r="D167" s="23">
        <v>42</v>
      </c>
      <c r="E167" s="23" t="s">
        <v>192</v>
      </c>
      <c r="F167" s="23" t="s">
        <v>196</v>
      </c>
      <c r="G167" s="23" t="s">
        <v>258</v>
      </c>
      <c r="H167" s="23" t="s">
        <v>181</v>
      </c>
      <c r="I167" s="23" t="s">
        <v>181</v>
      </c>
      <c r="J167" s="23" t="s">
        <v>181</v>
      </c>
    </row>
    <row r="168" spans="2:10" ht="12.75">
      <c r="B168" s="4" t="s">
        <v>160</v>
      </c>
      <c r="C168" s="23" t="s">
        <v>195</v>
      </c>
      <c r="D168" s="23">
        <v>42</v>
      </c>
      <c r="E168" s="23" t="s">
        <v>259</v>
      </c>
      <c r="F168" s="23" t="s">
        <v>217</v>
      </c>
      <c r="G168" s="23">
        <v>61</v>
      </c>
      <c r="H168" s="23" t="s">
        <v>185</v>
      </c>
      <c r="I168" s="23" t="s">
        <v>181</v>
      </c>
      <c r="J168" s="23" t="s">
        <v>181</v>
      </c>
    </row>
    <row r="169" spans="2:10" ht="12.75">
      <c r="B169" s="4" t="s">
        <v>175</v>
      </c>
      <c r="C169" s="23" t="s">
        <v>260</v>
      </c>
      <c r="D169" s="23" t="s">
        <v>183</v>
      </c>
      <c r="E169" s="23" t="s">
        <v>213</v>
      </c>
      <c r="F169" s="23" t="s">
        <v>261</v>
      </c>
      <c r="G169" s="23" t="s">
        <v>262</v>
      </c>
      <c r="H169" s="23">
        <v>27</v>
      </c>
      <c r="I169" s="23" t="s">
        <v>181</v>
      </c>
      <c r="J169" s="23" t="s">
        <v>181</v>
      </c>
    </row>
    <row r="170" spans="2:10" ht="12.75">
      <c r="B170" s="4" t="s">
        <v>176</v>
      </c>
      <c r="C170" s="23" t="s">
        <v>260</v>
      </c>
      <c r="D170" s="23" t="s">
        <v>183</v>
      </c>
      <c r="E170" s="23" t="s">
        <v>263</v>
      </c>
      <c r="F170" s="23" t="s">
        <v>263</v>
      </c>
      <c r="G170" s="23" t="s">
        <v>264</v>
      </c>
      <c r="H170" s="23" t="s">
        <v>265</v>
      </c>
      <c r="I170" s="23" t="s">
        <v>181</v>
      </c>
      <c r="J170" s="23" t="s">
        <v>181</v>
      </c>
    </row>
    <row r="171" spans="2:10" ht="12.75">
      <c r="B171" s="4" t="s">
        <v>164</v>
      </c>
      <c r="C171" s="23" t="s">
        <v>260</v>
      </c>
      <c r="D171" s="23" t="s">
        <v>183</v>
      </c>
      <c r="E171" s="23" t="s">
        <v>262</v>
      </c>
      <c r="F171" s="23">
        <v>63</v>
      </c>
      <c r="G171" s="23">
        <v>88</v>
      </c>
      <c r="H171" s="23">
        <v>65</v>
      </c>
      <c r="I171" s="23" t="s">
        <v>181</v>
      </c>
      <c r="J171" s="23" t="s">
        <v>181</v>
      </c>
    </row>
    <row r="172" spans="2:10" ht="12.75">
      <c r="B172" s="4" t="s">
        <v>177</v>
      </c>
      <c r="C172" s="23">
        <v>44</v>
      </c>
      <c r="D172" s="23" t="s">
        <v>183</v>
      </c>
      <c r="E172" s="23" t="s">
        <v>191</v>
      </c>
      <c r="F172" s="23">
        <v>30</v>
      </c>
      <c r="G172" s="23">
        <v>40</v>
      </c>
      <c r="H172" s="23">
        <v>39</v>
      </c>
      <c r="I172" s="23" t="s">
        <v>181</v>
      </c>
      <c r="J172" s="23" t="s">
        <v>181</v>
      </c>
    </row>
    <row r="173" spans="2:10" ht="12.75">
      <c r="B173" s="4" t="s">
        <v>178</v>
      </c>
      <c r="C173" s="23">
        <v>5</v>
      </c>
      <c r="D173" s="23">
        <v>42</v>
      </c>
      <c r="E173" s="23" t="s">
        <v>266</v>
      </c>
      <c r="F173" s="23">
        <v>8</v>
      </c>
      <c r="G173" s="23">
        <v>31</v>
      </c>
      <c r="H173" s="23">
        <v>26</v>
      </c>
      <c r="I173" s="23" t="s">
        <v>181</v>
      </c>
      <c r="J173" s="23" t="s">
        <v>181</v>
      </c>
    </row>
    <row r="174" spans="2:10" ht="12.75">
      <c r="B174" s="4" t="s">
        <v>168</v>
      </c>
      <c r="C174" s="23">
        <v>5</v>
      </c>
      <c r="D174" s="23">
        <v>42</v>
      </c>
      <c r="E174" s="23" t="s">
        <v>226</v>
      </c>
      <c r="F174" s="23">
        <v>0</v>
      </c>
      <c r="G174" s="23" t="s">
        <v>211</v>
      </c>
      <c r="H174" s="23" t="s">
        <v>267</v>
      </c>
      <c r="I174" s="23" t="s">
        <v>181</v>
      </c>
      <c r="J174" s="23" t="s">
        <v>181</v>
      </c>
    </row>
    <row r="175" spans="2:10" ht="12.75">
      <c r="B175" s="4" t="s">
        <v>179</v>
      </c>
      <c r="C175" s="23">
        <v>5</v>
      </c>
      <c r="D175" s="23">
        <v>42</v>
      </c>
      <c r="E175" s="23" t="s">
        <v>265</v>
      </c>
      <c r="F175" s="23">
        <v>26</v>
      </c>
      <c r="G175" s="23" t="s">
        <v>268</v>
      </c>
      <c r="H175" s="23">
        <v>19</v>
      </c>
      <c r="I175" s="23" t="s">
        <v>181</v>
      </c>
      <c r="J175" s="23" t="s">
        <v>181</v>
      </c>
    </row>
    <row r="176" spans="2:10" ht="12.75">
      <c r="B176" s="4" t="s">
        <v>180</v>
      </c>
      <c r="C176" s="23">
        <v>42</v>
      </c>
      <c r="D176" s="23">
        <v>42</v>
      </c>
      <c r="E176" s="23" t="s">
        <v>183</v>
      </c>
      <c r="F176" s="23">
        <v>66</v>
      </c>
      <c r="G176" s="23" t="s">
        <v>188</v>
      </c>
      <c r="H176" s="23">
        <v>49</v>
      </c>
      <c r="I176" s="23" t="s">
        <v>181</v>
      </c>
      <c r="J176" s="23" t="s">
        <v>181</v>
      </c>
    </row>
    <row r="177" spans="2:10" ht="12.75">
      <c r="B177" s="4" t="s">
        <v>172</v>
      </c>
      <c r="C177" s="23">
        <v>42</v>
      </c>
      <c r="D177" s="23">
        <v>42</v>
      </c>
      <c r="E177" s="23" t="s">
        <v>213</v>
      </c>
      <c r="F177" s="23" t="s">
        <v>261</v>
      </c>
      <c r="G177" s="23" t="s">
        <v>262</v>
      </c>
      <c r="H177" s="23">
        <v>27</v>
      </c>
      <c r="I177" s="23" t="s">
        <v>181</v>
      </c>
      <c r="J177" s="23" t="s">
        <v>181</v>
      </c>
    </row>
    <row r="178" spans="2:10" ht="12.75">
      <c r="B178" s="5" t="s">
        <v>273</v>
      </c>
      <c r="C178" s="23">
        <v>42</v>
      </c>
      <c r="D178" s="23">
        <v>42</v>
      </c>
      <c r="E178" s="23" t="s">
        <v>269</v>
      </c>
      <c r="F178" s="23" t="s">
        <v>260</v>
      </c>
      <c r="G178" s="23">
        <v>93</v>
      </c>
      <c r="H178" s="23" t="s">
        <v>270</v>
      </c>
      <c r="I178" s="23" t="s">
        <v>181</v>
      </c>
      <c r="J178" s="23" t="s">
        <v>181</v>
      </c>
    </row>
    <row r="179" spans="2:10" ht="12.75">
      <c r="B179" s="5" t="s">
        <v>274</v>
      </c>
      <c r="C179" s="23" t="s">
        <v>218</v>
      </c>
      <c r="D179" s="23" t="s">
        <v>183</v>
      </c>
      <c r="E179" s="23" t="s">
        <v>219</v>
      </c>
      <c r="F179" s="23" t="s">
        <v>271</v>
      </c>
      <c r="G179" s="23">
        <v>9</v>
      </c>
      <c r="H179" s="23">
        <v>2</v>
      </c>
      <c r="I179" s="23" t="s">
        <v>181</v>
      </c>
      <c r="J179" s="23" t="s">
        <v>181</v>
      </c>
    </row>
    <row r="180" spans="2:10" ht="12.75">
      <c r="B180" s="5" t="s">
        <v>275</v>
      </c>
      <c r="C180" s="23" t="s">
        <v>218</v>
      </c>
      <c r="D180" s="23" t="s">
        <v>183</v>
      </c>
      <c r="E180" s="23" t="s">
        <v>207</v>
      </c>
      <c r="F180" s="23">
        <v>43</v>
      </c>
      <c r="G180" s="23" t="s">
        <v>184</v>
      </c>
      <c r="H180" s="23">
        <v>79</v>
      </c>
      <c r="I180" s="23" t="s">
        <v>181</v>
      </c>
      <c r="J180" s="23" t="s">
        <v>181</v>
      </c>
    </row>
  </sheetData>
  <mergeCells count="8">
    <mergeCell ref="H12:I12"/>
    <mergeCell ref="J12:K12"/>
    <mergeCell ref="F13:G13"/>
    <mergeCell ref="D13:E13"/>
    <mergeCell ref="H13:I13"/>
    <mergeCell ref="J13:K13"/>
    <mergeCell ref="D12:E12"/>
    <mergeCell ref="F12:G12"/>
  </mergeCells>
  <printOptions/>
  <pageMargins left="0.75" right="0.61" top="0.42" bottom="0.56" header="0.37" footer="0.5"/>
  <pageSetup fitToHeight="0" fitToWidth="1" horizontalDpi="300" verticalDpi="300" orientation="portrait" scale="99" r:id="rId1"/>
  <rowBreaks count="3" manualBreakCount="3">
    <brk id="38" max="255" man="1"/>
    <brk id="72" max="255" man="1"/>
    <brk id="124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2:AC537"/>
  <sheetViews>
    <sheetView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3" max="10" width="6.7109375" style="2" customWidth="1"/>
    <col min="11" max="11" width="9.28125" style="0" customWidth="1"/>
    <col min="12" max="12" width="15.140625" style="2" customWidth="1"/>
    <col min="13" max="21" width="7.7109375" style="0" customWidth="1"/>
    <col min="23" max="23" width="8.00390625" style="0" customWidth="1"/>
    <col min="26" max="26" width="9.8515625" style="0" customWidth="1"/>
  </cols>
  <sheetData>
    <row r="2" ht="12.75">
      <c r="A2" t="s">
        <v>382</v>
      </c>
    </row>
    <row r="4" ht="12.75">
      <c r="A4" t="s">
        <v>8</v>
      </c>
    </row>
    <row r="5" ht="12.75">
      <c r="B5" t="s">
        <v>9</v>
      </c>
    </row>
    <row r="6" ht="12.75">
      <c r="B6" t="s">
        <v>10</v>
      </c>
    </row>
    <row r="8" ht="12.75">
      <c r="B8" t="s">
        <v>396</v>
      </c>
    </row>
    <row r="10" spans="2:29" ht="12.75">
      <c r="B10" t="s">
        <v>11</v>
      </c>
      <c r="Y10" t="s">
        <v>566</v>
      </c>
      <c r="AC10" t="s">
        <v>403</v>
      </c>
    </row>
    <row r="11" ht="12.75">
      <c r="AC11" t="s">
        <v>404</v>
      </c>
    </row>
    <row r="12" spans="2:29" ht="12.75">
      <c r="B12" t="s">
        <v>19</v>
      </c>
      <c r="AC12" t="s">
        <v>405</v>
      </c>
    </row>
    <row r="13" ht="12.75">
      <c r="AC13" t="s">
        <v>406</v>
      </c>
    </row>
    <row r="14" spans="2:29" ht="12.75">
      <c r="B14" t="s">
        <v>12</v>
      </c>
      <c r="AC14" t="s">
        <v>407</v>
      </c>
    </row>
    <row r="15" ht="12.75">
      <c r="AC15" t="s">
        <v>408</v>
      </c>
    </row>
    <row r="16" spans="2:29" ht="12.75">
      <c r="B16" t="s">
        <v>806</v>
      </c>
      <c r="AC16" t="s">
        <v>409</v>
      </c>
    </row>
    <row r="17" ht="12.75">
      <c r="AC17" t="s">
        <v>410</v>
      </c>
    </row>
    <row r="18" ht="12.75">
      <c r="AC18" t="s">
        <v>411</v>
      </c>
    </row>
    <row r="19" ht="12.75">
      <c r="AC19" t="s">
        <v>412</v>
      </c>
    </row>
    <row r="20" ht="12.75">
      <c r="AC20" t="s">
        <v>413</v>
      </c>
    </row>
    <row r="21" ht="12.75">
      <c r="AC21" t="s">
        <v>414</v>
      </c>
    </row>
    <row r="22" ht="12.75">
      <c r="AC22" t="s">
        <v>415</v>
      </c>
    </row>
    <row r="23" ht="12.75">
      <c r="AC23" t="s">
        <v>416</v>
      </c>
    </row>
    <row r="24" ht="12.75">
      <c r="AC24" t="s">
        <v>417</v>
      </c>
    </row>
    <row r="25" ht="12.75">
      <c r="AC25" t="s">
        <v>418</v>
      </c>
    </row>
    <row r="26" ht="12.75">
      <c r="AC26" t="s">
        <v>419</v>
      </c>
    </row>
    <row r="27" ht="12.75">
      <c r="AC27" t="s">
        <v>420</v>
      </c>
    </row>
    <row r="28" ht="12.75">
      <c r="AC28" t="s">
        <v>421</v>
      </c>
    </row>
    <row r="29" ht="12.75">
      <c r="AC29" t="s">
        <v>422</v>
      </c>
    </row>
    <row r="30" ht="12.75">
      <c r="AC30" t="s">
        <v>423</v>
      </c>
    </row>
    <row r="31" ht="12.75">
      <c r="AC31" t="s">
        <v>424</v>
      </c>
    </row>
    <row r="32" ht="12.75">
      <c r="AC32" t="s">
        <v>425</v>
      </c>
    </row>
    <row r="33" ht="12.75">
      <c r="AC33" t="s">
        <v>426</v>
      </c>
    </row>
    <row r="34" ht="12.75">
      <c r="AC34" t="s">
        <v>427</v>
      </c>
    </row>
    <row r="35" ht="12.75">
      <c r="AC35" t="s">
        <v>428</v>
      </c>
    </row>
    <row r="36" ht="12.75">
      <c r="AC36" t="s">
        <v>429</v>
      </c>
    </row>
    <row r="37" ht="12.75">
      <c r="AC37" t="s">
        <v>430</v>
      </c>
    </row>
    <row r="38" ht="12.75">
      <c r="AC38" t="s">
        <v>431</v>
      </c>
    </row>
    <row r="39" ht="12.75">
      <c r="AC39" t="s">
        <v>432</v>
      </c>
    </row>
    <row r="40" ht="12.75">
      <c r="AC40" t="s">
        <v>433</v>
      </c>
    </row>
    <row r="41" ht="12.75">
      <c r="AC41" t="s">
        <v>434</v>
      </c>
    </row>
    <row r="42" ht="12.75">
      <c r="AC42" t="s">
        <v>435</v>
      </c>
    </row>
    <row r="43" ht="12.75">
      <c r="AC43" t="s">
        <v>436</v>
      </c>
    </row>
    <row r="44" ht="12.75">
      <c r="AC44" t="s">
        <v>437</v>
      </c>
    </row>
    <row r="45" ht="12.75">
      <c r="AC45" t="s">
        <v>438</v>
      </c>
    </row>
    <row r="46" ht="12.75">
      <c r="AC46" t="s">
        <v>439</v>
      </c>
    </row>
    <row r="47" ht="12.75">
      <c r="AC47" t="s">
        <v>440</v>
      </c>
    </row>
    <row r="48" ht="12.75">
      <c r="AC48" t="s">
        <v>441</v>
      </c>
    </row>
    <row r="49" ht="12.75">
      <c r="AC49" t="s">
        <v>442</v>
      </c>
    </row>
    <row r="50" ht="12.75">
      <c r="AC50" t="s">
        <v>443</v>
      </c>
    </row>
    <row r="51" ht="12.75">
      <c r="AC51" t="s">
        <v>444</v>
      </c>
    </row>
    <row r="52" ht="12.75">
      <c r="AC52" t="s">
        <v>445</v>
      </c>
    </row>
    <row r="53" ht="12.75">
      <c r="AC53" t="s">
        <v>446</v>
      </c>
    </row>
    <row r="54" ht="12.75">
      <c r="AC54" t="s">
        <v>447</v>
      </c>
    </row>
    <row r="55" ht="12.75">
      <c r="AC55" t="s">
        <v>448</v>
      </c>
    </row>
    <row r="56" ht="12.75">
      <c r="AC56" t="s">
        <v>449</v>
      </c>
    </row>
    <row r="57" ht="12.75">
      <c r="AC57" t="s">
        <v>450</v>
      </c>
    </row>
    <row r="58" ht="12.75">
      <c r="AC58" t="s">
        <v>451</v>
      </c>
    </row>
    <row r="59" ht="12.75">
      <c r="AC59" t="s">
        <v>452</v>
      </c>
    </row>
    <row r="60" ht="12.75">
      <c r="AC60" t="s">
        <v>453</v>
      </c>
    </row>
    <row r="61" ht="12.75">
      <c r="AC61" t="s">
        <v>454</v>
      </c>
    </row>
    <row r="62" ht="12.75">
      <c r="AC62" t="s">
        <v>455</v>
      </c>
    </row>
    <row r="63" ht="12.75">
      <c r="AC63" t="s">
        <v>456</v>
      </c>
    </row>
    <row r="64" ht="12.75">
      <c r="AC64" t="s">
        <v>457</v>
      </c>
    </row>
    <row r="65" ht="12.75">
      <c r="AC65" t="s">
        <v>458</v>
      </c>
    </row>
    <row r="66" ht="12.75">
      <c r="AC66" t="s">
        <v>459</v>
      </c>
    </row>
    <row r="67" ht="12.75">
      <c r="AC67" t="s">
        <v>460</v>
      </c>
    </row>
    <row r="68" ht="12.75">
      <c r="AC68" t="s">
        <v>461</v>
      </c>
    </row>
    <row r="69" ht="12.75">
      <c r="AC69" t="s">
        <v>462</v>
      </c>
    </row>
    <row r="70" ht="12.75">
      <c r="AC70" t="s">
        <v>463</v>
      </c>
    </row>
    <row r="71" ht="12.75">
      <c r="AC71" t="s">
        <v>464</v>
      </c>
    </row>
    <row r="72" ht="12.75">
      <c r="AC72" t="s">
        <v>465</v>
      </c>
    </row>
    <row r="73" ht="12.75">
      <c r="AC73" t="s">
        <v>466</v>
      </c>
    </row>
    <row r="74" ht="12.75">
      <c r="AC74" t="s">
        <v>467</v>
      </c>
    </row>
    <row r="75" ht="12.75">
      <c r="AC75" t="s">
        <v>468</v>
      </c>
    </row>
    <row r="76" ht="12.75">
      <c r="AC76" t="s">
        <v>469</v>
      </c>
    </row>
    <row r="77" ht="12.75">
      <c r="AC77" t="s">
        <v>470</v>
      </c>
    </row>
    <row r="78" ht="12.75">
      <c r="AC78" t="s">
        <v>471</v>
      </c>
    </row>
    <row r="79" ht="12.75">
      <c r="AC79" t="s">
        <v>472</v>
      </c>
    </row>
    <row r="80" ht="12.75">
      <c r="AC80" t="s">
        <v>473</v>
      </c>
    </row>
    <row r="81" ht="12.75">
      <c r="AC81" t="s">
        <v>474</v>
      </c>
    </row>
    <row r="82" ht="12.75">
      <c r="AC82" t="s">
        <v>475</v>
      </c>
    </row>
    <row r="83" ht="12.75">
      <c r="AC83" t="s">
        <v>476</v>
      </c>
    </row>
    <row r="84" ht="12.75">
      <c r="AC84" t="s">
        <v>477</v>
      </c>
    </row>
    <row r="85" ht="12.75">
      <c r="AC85" t="s">
        <v>478</v>
      </c>
    </row>
    <row r="86" ht="12.75">
      <c r="AC86" t="s">
        <v>479</v>
      </c>
    </row>
    <row r="87" ht="12.75">
      <c r="AC87" t="s">
        <v>480</v>
      </c>
    </row>
    <row r="88" ht="12.75">
      <c r="AC88" t="s">
        <v>481</v>
      </c>
    </row>
    <row r="89" ht="12.75">
      <c r="AC89" t="s">
        <v>482</v>
      </c>
    </row>
    <row r="90" ht="12.75">
      <c r="AC90" t="s">
        <v>483</v>
      </c>
    </row>
    <row r="91" ht="12.75">
      <c r="AC91" t="s">
        <v>484</v>
      </c>
    </row>
    <row r="92" ht="12.75">
      <c r="AC92" t="s">
        <v>485</v>
      </c>
    </row>
    <row r="93" ht="12.75">
      <c r="AC93" t="s">
        <v>486</v>
      </c>
    </row>
    <row r="94" ht="12.75">
      <c r="AC94" t="s">
        <v>487</v>
      </c>
    </row>
    <row r="95" ht="12.75">
      <c r="AC95" t="s">
        <v>488</v>
      </c>
    </row>
    <row r="96" ht="12.75">
      <c r="AC96" t="s">
        <v>489</v>
      </c>
    </row>
    <row r="97" ht="12.75">
      <c r="AC97" t="s">
        <v>490</v>
      </c>
    </row>
    <row r="98" ht="12.75">
      <c r="AC98" t="s">
        <v>491</v>
      </c>
    </row>
    <row r="99" ht="12.75">
      <c r="AC99" t="s">
        <v>492</v>
      </c>
    </row>
    <row r="100" ht="12.75">
      <c r="AC100" t="s">
        <v>493</v>
      </c>
    </row>
    <row r="101" ht="12.75">
      <c r="AC101" t="s">
        <v>494</v>
      </c>
    </row>
    <row r="102" ht="12.75">
      <c r="AC102" t="s">
        <v>495</v>
      </c>
    </row>
    <row r="103" ht="12.75">
      <c r="AC103" t="s">
        <v>496</v>
      </c>
    </row>
    <row r="104" ht="12.75">
      <c r="AC104" t="s">
        <v>497</v>
      </c>
    </row>
    <row r="105" ht="12.75">
      <c r="AC105" t="s">
        <v>498</v>
      </c>
    </row>
    <row r="106" ht="12.75">
      <c r="AC106" t="s">
        <v>499</v>
      </c>
    </row>
    <row r="107" ht="12.75">
      <c r="AC107" t="s">
        <v>500</v>
      </c>
    </row>
    <row r="108" ht="12.75">
      <c r="AC108" t="s">
        <v>501</v>
      </c>
    </row>
    <row r="109" ht="12.75">
      <c r="AC109" t="s">
        <v>502</v>
      </c>
    </row>
    <row r="110" ht="12.75">
      <c r="AC110" t="s">
        <v>503</v>
      </c>
    </row>
    <row r="111" ht="12.75">
      <c r="AC111" t="s">
        <v>504</v>
      </c>
    </row>
    <row r="112" ht="12.75">
      <c r="AC112" t="s">
        <v>505</v>
      </c>
    </row>
    <row r="113" ht="12.75">
      <c r="AC113" t="s">
        <v>506</v>
      </c>
    </row>
    <row r="114" ht="12.75">
      <c r="AC114" t="s">
        <v>507</v>
      </c>
    </row>
    <row r="115" ht="12.75">
      <c r="AC115" t="s">
        <v>508</v>
      </c>
    </row>
    <row r="116" ht="12.75">
      <c r="AC116" t="s">
        <v>509</v>
      </c>
    </row>
    <row r="117" ht="12.75">
      <c r="AC117" t="s">
        <v>510</v>
      </c>
    </row>
    <row r="118" ht="12.75">
      <c r="AC118" t="s">
        <v>511</v>
      </c>
    </row>
    <row r="119" ht="12.75">
      <c r="AC119" t="s">
        <v>512</v>
      </c>
    </row>
    <row r="120" ht="12.75">
      <c r="AC120" t="s">
        <v>513</v>
      </c>
    </row>
    <row r="121" ht="12.75">
      <c r="AC121" t="s">
        <v>514</v>
      </c>
    </row>
    <row r="122" ht="12.75">
      <c r="AC122" t="s">
        <v>515</v>
      </c>
    </row>
    <row r="123" ht="12.75">
      <c r="AC123" t="s">
        <v>516</v>
      </c>
    </row>
    <row r="124" ht="12.75">
      <c r="AC124" t="s">
        <v>517</v>
      </c>
    </row>
    <row r="125" ht="12.75">
      <c r="AC125" t="s">
        <v>518</v>
      </c>
    </row>
    <row r="126" ht="12.75">
      <c r="AC126" t="s">
        <v>519</v>
      </c>
    </row>
    <row r="127" ht="12.75">
      <c r="AC127" t="s">
        <v>520</v>
      </c>
    </row>
    <row r="128" ht="12.75">
      <c r="AC128" t="s">
        <v>521</v>
      </c>
    </row>
    <row r="129" ht="12.75">
      <c r="AC129" t="s">
        <v>522</v>
      </c>
    </row>
    <row r="130" ht="12.75">
      <c r="AC130" t="s">
        <v>523</v>
      </c>
    </row>
    <row r="131" ht="12.75">
      <c r="AC131" t="s">
        <v>524</v>
      </c>
    </row>
    <row r="132" ht="12.75">
      <c r="AC132" t="s">
        <v>525</v>
      </c>
    </row>
    <row r="133" ht="12.75">
      <c r="AC133" t="s">
        <v>526</v>
      </c>
    </row>
    <row r="134" ht="12.75">
      <c r="AC134" t="s">
        <v>527</v>
      </c>
    </row>
    <row r="135" ht="12.75">
      <c r="AC135" t="s">
        <v>528</v>
      </c>
    </row>
    <row r="136" ht="12.75">
      <c r="AC136" t="s">
        <v>529</v>
      </c>
    </row>
    <row r="137" ht="12.75">
      <c r="AC137" t="s">
        <v>530</v>
      </c>
    </row>
    <row r="138" ht="12.75">
      <c r="AC138" t="s">
        <v>531</v>
      </c>
    </row>
    <row r="139" ht="12.75">
      <c r="AC139" t="s">
        <v>532</v>
      </c>
    </row>
    <row r="140" ht="12.75">
      <c r="AC140" t="s">
        <v>533</v>
      </c>
    </row>
    <row r="141" ht="12.75">
      <c r="AC141" t="s">
        <v>534</v>
      </c>
    </row>
    <row r="142" ht="12.75">
      <c r="AC142" t="s">
        <v>535</v>
      </c>
    </row>
    <row r="143" ht="12.75">
      <c r="AC143" t="s">
        <v>536</v>
      </c>
    </row>
    <row r="144" ht="12.75">
      <c r="AC144" t="s">
        <v>537</v>
      </c>
    </row>
    <row r="145" ht="12.75">
      <c r="AC145" t="s">
        <v>538</v>
      </c>
    </row>
    <row r="146" ht="12.75">
      <c r="AC146" t="s">
        <v>539</v>
      </c>
    </row>
    <row r="147" ht="12.75">
      <c r="AC147" t="s">
        <v>540</v>
      </c>
    </row>
    <row r="148" ht="12.75">
      <c r="AC148" t="s">
        <v>541</v>
      </c>
    </row>
    <row r="149" spans="12:29" ht="12.75">
      <c r="L149" s="2" t="s">
        <v>17</v>
      </c>
      <c r="AC149" t="s">
        <v>542</v>
      </c>
    </row>
    <row r="150" spans="12:29" ht="12.75">
      <c r="L150" s="2" t="s">
        <v>18</v>
      </c>
      <c r="AC150" t="s">
        <v>543</v>
      </c>
    </row>
    <row r="151" spans="12:29" ht="12.75">
      <c r="L151" s="2" t="s">
        <v>380</v>
      </c>
      <c r="AC151" t="s">
        <v>544</v>
      </c>
    </row>
    <row r="152" spans="12:27" ht="12.75">
      <c r="L152" s="2" t="s">
        <v>381</v>
      </c>
      <c r="AA152" s="2"/>
    </row>
    <row r="153" spans="1:27" ht="38.25">
      <c r="A153" s="56" t="str">
        <f>'Change Frequencies'!B57</f>
        <v>Xtall v2.4p PIC 12F683 Data Programmer Memory Map vs Si570 Registers and Frequencies</v>
      </c>
      <c r="L153" s="2" t="s">
        <v>388</v>
      </c>
      <c r="M153" s="54" t="s">
        <v>371</v>
      </c>
      <c r="N153" s="54" t="s">
        <v>372</v>
      </c>
      <c r="O153" s="54" t="s">
        <v>373</v>
      </c>
      <c r="P153" s="54" t="s">
        <v>374</v>
      </c>
      <c r="Q153" s="54" t="s">
        <v>375</v>
      </c>
      <c r="R153" s="54" t="s">
        <v>376</v>
      </c>
      <c r="S153" s="54" t="s">
        <v>377</v>
      </c>
      <c r="T153" s="54" t="s">
        <v>378</v>
      </c>
      <c r="U153" s="54" t="s">
        <v>379</v>
      </c>
      <c r="W153" s="54" t="s">
        <v>383</v>
      </c>
      <c r="X153" s="54" t="s">
        <v>384</v>
      </c>
      <c r="Y153" s="54" t="s">
        <v>385</v>
      </c>
      <c r="Z153" s="55" t="s">
        <v>386</v>
      </c>
      <c r="AA153" s="54" t="s">
        <v>387</v>
      </c>
    </row>
    <row r="154" spans="2:26" ht="12.75">
      <c r="B154" t="str">
        <f>'Change Frequencies'!B59</f>
        <v>Hex Address</v>
      </c>
      <c r="Z154" s="2" t="s">
        <v>354</v>
      </c>
    </row>
    <row r="155" spans="2:29" ht="12.75">
      <c r="B155" t="str">
        <f>'Change Frequencies'!B77</f>
        <v>002100:</v>
      </c>
      <c r="C155" s="50">
        <f>'Change Frequencies'!C77</f>
        <v>0</v>
      </c>
      <c r="D155" s="50">
        <f>'Change Frequencies'!D77</f>
        <v>0</v>
      </c>
      <c r="E155" s="50">
        <f>'Change Frequencies'!E77</f>
        <v>0</v>
      </c>
      <c r="F155" s="50">
        <f>'Change Frequencies'!F77</f>
        <v>0</v>
      </c>
      <c r="G155" s="50">
        <f>'Change Frequencies'!G77</f>
        <v>0</v>
      </c>
      <c r="H155" s="50">
        <f>'Change Frequencies'!H77</f>
        <v>0</v>
      </c>
      <c r="I155" s="50">
        <f>'Change Frequencies'!I77</f>
        <v>0</v>
      </c>
      <c r="J155" s="50">
        <f>'Change Frequencies'!J77</f>
        <v>0</v>
      </c>
      <c r="L155" s="2" t="s">
        <v>355</v>
      </c>
      <c r="M155" s="52" t="str">
        <f>+BIN2HEX(HEX2BIN(C155,8),2)&amp;BIN2HEX(HEX2BIN(0,8),2)</f>
        <v>0000</v>
      </c>
      <c r="N155" s="52" t="str">
        <f>+BIN2HEX(HEX2BIN(D155,8),2)&amp;BIN2HEX(HEX2BIN(0,8),2)</f>
        <v>0000</v>
      </c>
      <c r="O155" s="52" t="str">
        <f>+BIN2HEX(HEX2BIN(E155,8),2)&amp;BIN2HEX(HEX2BIN(0,8),2)</f>
        <v>0000</v>
      </c>
      <c r="P155" s="52" t="str">
        <f>+BIN2HEX(HEX2BIN(F155,8),2)&amp;BIN2HEX(HEX2BIN(0,8),2)</f>
        <v>0000</v>
      </c>
      <c r="Q155" s="52" t="str">
        <f>+BIN2HEX(HEX2BIN(G155,8),2)&amp;BIN2HEX(HEX2BIN(0,8),2)</f>
        <v>0000</v>
      </c>
      <c r="R155" s="52" t="str">
        <f>+BIN2HEX(HEX2BIN(H155,8),2)&amp;BIN2HEX(HEX2BIN(0,8),2)</f>
        <v>0000</v>
      </c>
      <c r="S155" s="52" t="str">
        <f>+BIN2HEX(HEX2BIN(I155,8),2)&amp;BIN2HEX(HEX2BIN(0,8),2)</f>
        <v>0000</v>
      </c>
      <c r="T155" s="52" t="str">
        <f>+BIN2HEX(HEX2BIN(J155,8),2)&amp;BIN2HEX(HEX2BIN(0,8),2)</f>
        <v>0000</v>
      </c>
      <c r="U155" s="50" t="str">
        <f>+AA155</f>
        <v>AE</v>
      </c>
      <c r="W155" s="51">
        <f>+HEX2DEC(MID($L155,2,2))+HEX2DEC(MID($L155,4,2))+HEX2DEC(MID($L155,6,2))+HEX2DEC(MID($L155,8,2))+HEX2DEC(MID($M155,1,2))+HEX2DEC(MID($M155,3,2))+HEX2DEC(MID($N155,1,2))+HEX2DEC(MID($N155,3,2))+HEX2DEC(MID($O155,1,2))+HEX2DEC(MID($O155,3,2))+HEX2DEC(MID($P155,1,2))+HEX2DEC(MID($P155,3,2))+HEX2DEC(MID($Q155,1,2))+HEX2DEC(MID($Q155,3,2))+HEX2DEC(MID($R155,1,2))+HEX2DEC(MID($R155,3,2))+HEX2DEC(MID($S155,1,2))+HEX2DEC(MID($S155,3,2))+HEX2DEC(MID($T155,1,2))+HEX2DEC(MID($T155,3,2))</f>
        <v>82</v>
      </c>
      <c r="X155" s="2" t="str">
        <f>+DEC2HEX(W155)</f>
        <v>52</v>
      </c>
      <c r="Y155" s="2" t="str">
        <f>+(RIGHT(X155,2))</f>
        <v>52</v>
      </c>
      <c r="Z155" s="2">
        <f>256-HEX2DEC(Y155)</f>
        <v>174</v>
      </c>
      <c r="AA155" s="2" t="str">
        <f>IF(MOD(Z155,256)=0,"00",DEC2HEX(Z155,2))</f>
        <v>AE</v>
      </c>
      <c r="AC155" t="str">
        <f>+L155&amp;M155&amp;N155&amp;O155&amp;P155&amp;Q155&amp;R155&amp;S155&amp;T155&amp;U155</f>
        <v>:1042000000000000000000000000000000000000AE</v>
      </c>
    </row>
    <row r="156" spans="2:29" ht="12.75">
      <c r="B156" t="str">
        <f>'Change Frequencies'!B78</f>
        <v>002108:</v>
      </c>
      <c r="C156" s="50">
        <f>'Change Frequencies'!C78</f>
        <v>0</v>
      </c>
      <c r="D156" s="50">
        <f>'Change Frequencies'!D78</f>
        <v>0</v>
      </c>
      <c r="E156" s="50">
        <f>'Change Frequencies'!E78</f>
        <v>0</v>
      </c>
      <c r="F156" s="50">
        <f>'Change Frequencies'!F78</f>
        <v>0</v>
      </c>
      <c r="G156" s="50">
        <f>'Change Frequencies'!G78</f>
        <v>0</v>
      </c>
      <c r="H156" s="50">
        <f>'Change Frequencies'!H78</f>
        <v>0</v>
      </c>
      <c r="I156" s="50">
        <f>'Change Frequencies'!I78</f>
        <v>0</v>
      </c>
      <c r="J156" s="50">
        <f>'Change Frequencies'!J78</f>
        <v>0</v>
      </c>
      <c r="L156" s="2" t="s">
        <v>356</v>
      </c>
      <c r="M156" s="52" t="str">
        <f>+BIN2HEX(HEX2BIN(C156,8),2)&amp;BIN2HEX(HEX2BIN(0,8),2)</f>
        <v>0000</v>
      </c>
      <c r="N156" s="52" t="str">
        <f>+BIN2HEX(HEX2BIN(D156,8),2)&amp;BIN2HEX(HEX2BIN(0,8),2)</f>
        <v>0000</v>
      </c>
      <c r="O156" s="52" t="str">
        <f>+BIN2HEX(HEX2BIN(E156,8),2)&amp;BIN2HEX(HEX2BIN(0,8),2)</f>
        <v>0000</v>
      </c>
      <c r="P156" s="52" t="str">
        <f>+BIN2HEX(HEX2BIN(F156,8),2)&amp;BIN2HEX(HEX2BIN(0,8),2)</f>
        <v>0000</v>
      </c>
      <c r="Q156" s="52" t="str">
        <f>+BIN2HEX(HEX2BIN(G156,8),2)&amp;BIN2HEX(HEX2BIN(0,8),2)</f>
        <v>0000</v>
      </c>
      <c r="R156" s="52" t="str">
        <f>+BIN2HEX(HEX2BIN(H156,8),2)&amp;BIN2HEX(HEX2BIN(0,8),2)</f>
        <v>0000</v>
      </c>
      <c r="S156" s="52" t="str">
        <f>+BIN2HEX(HEX2BIN(I156,8),2)&amp;BIN2HEX(HEX2BIN(0,8),2)</f>
        <v>0000</v>
      </c>
      <c r="T156" s="52" t="str">
        <f>+BIN2HEX(HEX2BIN(J156,8),2)&amp;BIN2HEX(HEX2BIN(0,8),2)</f>
        <v>0000</v>
      </c>
      <c r="U156" s="50" t="str">
        <f aca="true" t="shared" si="0" ref="U156:U166">+AA156</f>
        <v>9E</v>
      </c>
      <c r="W156" s="51">
        <f>+HEX2DEC(MID($L156,2,2))+HEX2DEC(MID($L156,4,2))+HEX2DEC(MID($L156,6,2))+HEX2DEC(MID($L156,8,2))+HEX2DEC(MID($M156,1,2))+HEX2DEC(MID($M156,3,2))+HEX2DEC(MID($N156,1,2))+HEX2DEC(MID($N156,3,2))+HEX2DEC(MID($O156,1,2))+HEX2DEC(MID($O156,3,2))+HEX2DEC(MID($P156,1,2))+HEX2DEC(MID($P156,3,2))+HEX2DEC(MID($Q156,1,2))+HEX2DEC(MID($Q156,3,2))+HEX2DEC(MID($R156,1,2))+HEX2DEC(MID($R156,3,2))+HEX2DEC(MID($S156,1,2))+HEX2DEC(MID($S156,3,2))+HEX2DEC(MID($T156,1,2))+HEX2DEC(MID($T156,3,2))</f>
        <v>98</v>
      </c>
      <c r="X156" s="2" t="str">
        <f>+DEC2HEX(W156)</f>
        <v>62</v>
      </c>
      <c r="Y156" s="2" t="str">
        <f aca="true" t="shared" si="1" ref="Y156:Y166">+(RIGHT(X156,2))</f>
        <v>62</v>
      </c>
      <c r="Z156" s="2">
        <f>256-HEX2DEC(Y156)</f>
        <v>158</v>
      </c>
      <c r="AA156" s="2" t="str">
        <f>IF(MOD(Z156,256)=0,"00",DEC2HEX(Z156,2))</f>
        <v>9E</v>
      </c>
      <c r="AC156" t="str">
        <f aca="true" t="shared" si="2" ref="AC156:AC166">+L156&amp;M156&amp;N156&amp;O156&amp;P156&amp;Q156&amp;R156&amp;S156&amp;T156&amp;U156</f>
        <v>:10421000000000000000000000000000000000009E</v>
      </c>
    </row>
    <row r="157" spans="2:29" ht="12.75">
      <c r="B157" t="str">
        <f>'Change Frequencies'!B79</f>
        <v>002110:</v>
      </c>
      <c r="C157" s="50">
        <f>'Change Frequencies'!C79</f>
        <v>0</v>
      </c>
      <c r="D157" s="50">
        <f>'Change Frequencies'!D79</f>
        <v>0</v>
      </c>
      <c r="E157" s="50">
        <f>'Change Frequencies'!E79</f>
        <v>0</v>
      </c>
      <c r="F157" s="50">
        <f>'Change Frequencies'!F79</f>
        <v>0</v>
      </c>
      <c r="G157" s="50">
        <f>'Change Frequencies'!G79</f>
        <v>0</v>
      </c>
      <c r="H157" s="50">
        <f>'Change Frequencies'!H79</f>
        <v>0</v>
      </c>
      <c r="I157" s="50">
        <f>'Change Frequencies'!I79</f>
        <v>0</v>
      </c>
      <c r="J157" s="50">
        <f>'Change Frequencies'!J79</f>
        <v>0</v>
      </c>
      <c r="L157" s="2" t="s">
        <v>357</v>
      </c>
      <c r="M157" s="52" t="str">
        <f>+BIN2HEX(HEX2BIN(C157,8),2)&amp;BIN2HEX(HEX2BIN(0,8),2)</f>
        <v>0000</v>
      </c>
      <c r="N157" s="52" t="str">
        <f>+BIN2HEX(HEX2BIN(D157,8),2)&amp;BIN2HEX(HEX2BIN(0,8),2)</f>
        <v>0000</v>
      </c>
      <c r="O157" s="52" t="str">
        <f>+BIN2HEX(HEX2BIN(E157,8),2)&amp;BIN2HEX(HEX2BIN(0,8),2)</f>
        <v>0000</v>
      </c>
      <c r="P157" s="52" t="str">
        <f>+BIN2HEX(HEX2BIN(F157,8),2)&amp;BIN2HEX(HEX2BIN(0,8),2)</f>
        <v>0000</v>
      </c>
      <c r="Q157" s="52" t="str">
        <f>+BIN2HEX(HEX2BIN(G157,8),2)&amp;BIN2HEX(HEX2BIN(0,8),2)</f>
        <v>0000</v>
      </c>
      <c r="R157" s="52" t="str">
        <f>+BIN2HEX(HEX2BIN(H157,8),2)&amp;BIN2HEX(HEX2BIN(0,8),2)</f>
        <v>0000</v>
      </c>
      <c r="S157" s="52" t="str">
        <f>+BIN2HEX(HEX2BIN(I157,8),2)&amp;BIN2HEX(HEX2BIN(0,8),2)</f>
        <v>0000</v>
      </c>
      <c r="T157" s="52" t="str">
        <f>+BIN2HEX(HEX2BIN(J157,8),2)&amp;BIN2HEX(HEX2BIN(0,8),2)</f>
        <v>0000</v>
      </c>
      <c r="U157" s="50" t="str">
        <f t="shared" si="0"/>
        <v>8E</v>
      </c>
      <c r="W157" s="51">
        <f>+HEX2DEC(MID($L157,2,2))+HEX2DEC(MID($L157,4,2))+HEX2DEC(MID($L157,6,2))+HEX2DEC(MID($L157,8,2))+HEX2DEC(MID($M157,1,2))+HEX2DEC(MID($M157,3,2))+HEX2DEC(MID($N157,1,2))+HEX2DEC(MID($N157,3,2))+HEX2DEC(MID($O157,1,2))+HEX2DEC(MID($O157,3,2))+HEX2DEC(MID($P157,1,2))+HEX2DEC(MID($P157,3,2))+HEX2DEC(MID($Q157,1,2))+HEX2DEC(MID($Q157,3,2))+HEX2DEC(MID($R157,1,2))+HEX2DEC(MID($R157,3,2))+HEX2DEC(MID($S157,1,2))+HEX2DEC(MID($S157,3,2))+HEX2DEC(MID($T157,1,2))+HEX2DEC(MID($T157,3,2))</f>
        <v>114</v>
      </c>
      <c r="X157" s="2" t="str">
        <f>+DEC2HEX(W157)</f>
        <v>72</v>
      </c>
      <c r="Y157" s="2" t="str">
        <f t="shared" si="1"/>
        <v>72</v>
      </c>
      <c r="Z157" s="2">
        <f>256-HEX2DEC(Y157)</f>
        <v>142</v>
      </c>
      <c r="AA157" s="2" t="str">
        <f>IF(MOD(Z157,256)=0,"00",DEC2HEX(Z157,2))</f>
        <v>8E</v>
      </c>
      <c r="AC157" t="str">
        <f t="shared" si="2"/>
        <v>:10422000000000000000000000000000000000008E</v>
      </c>
    </row>
    <row r="158" spans="2:29" ht="12.75">
      <c r="B158" t="str">
        <f>'Change Frequencies'!B80</f>
        <v>002118:</v>
      </c>
      <c r="C158" s="50">
        <f>'Change Frequencies'!C80</f>
        <v>0</v>
      </c>
      <c r="D158" s="50">
        <f>'Change Frequencies'!D80</f>
        <v>0</v>
      </c>
      <c r="E158" s="50">
        <f>'Change Frequencies'!E80</f>
        <v>0</v>
      </c>
      <c r="F158" s="50">
        <f>'Change Frequencies'!F80</f>
        <v>0</v>
      </c>
      <c r="G158" s="50">
        <f>'Change Frequencies'!G80</f>
        <v>0</v>
      </c>
      <c r="H158" s="50">
        <f>'Change Frequencies'!H80</f>
        <v>0</v>
      </c>
      <c r="I158" s="50">
        <f>'Change Frequencies'!I80</f>
        <v>0</v>
      </c>
      <c r="J158" s="50">
        <f>'Change Frequencies'!J80</f>
        <v>0</v>
      </c>
      <c r="L158" s="2" t="s">
        <v>358</v>
      </c>
      <c r="M158" s="52" t="str">
        <f>+BIN2HEX(HEX2BIN(C158,8),2)&amp;BIN2HEX(HEX2BIN(0,8),2)</f>
        <v>0000</v>
      </c>
      <c r="N158" s="52" t="str">
        <f>+BIN2HEX(HEX2BIN(D158,8),2)&amp;BIN2HEX(HEX2BIN(0,8),2)</f>
        <v>0000</v>
      </c>
      <c r="O158" s="52" t="str">
        <f>+BIN2HEX(HEX2BIN(E158,8),2)&amp;BIN2HEX(HEX2BIN(0,8),2)</f>
        <v>0000</v>
      </c>
      <c r="P158" s="52" t="str">
        <f>+BIN2HEX(HEX2BIN(F158,8),2)&amp;BIN2HEX(HEX2BIN(0,8),2)</f>
        <v>0000</v>
      </c>
      <c r="Q158" s="52" t="str">
        <f>+BIN2HEX(HEX2BIN(G158,8),2)&amp;BIN2HEX(HEX2BIN(0,8),2)</f>
        <v>0000</v>
      </c>
      <c r="R158" s="52" t="str">
        <f>+BIN2HEX(HEX2BIN(H158,8),2)&amp;BIN2HEX(HEX2BIN(0,8),2)</f>
        <v>0000</v>
      </c>
      <c r="S158" s="52" t="str">
        <f>+BIN2HEX(HEX2BIN(I158,8),2)&amp;BIN2HEX(HEX2BIN(0,8),2)</f>
        <v>0000</v>
      </c>
      <c r="T158" s="52" t="str">
        <f>+BIN2HEX(HEX2BIN(J158,8),2)&amp;BIN2HEX(HEX2BIN(0,8),2)</f>
        <v>0000</v>
      </c>
      <c r="U158" s="50" t="str">
        <f t="shared" si="0"/>
        <v>7E</v>
      </c>
      <c r="W158" s="51">
        <f>+HEX2DEC(MID($L158,2,2))+HEX2DEC(MID($L158,4,2))+HEX2DEC(MID($L158,6,2))+HEX2DEC(MID($L158,8,2))+HEX2DEC(MID($M158,1,2))+HEX2DEC(MID($M158,3,2))+HEX2DEC(MID($N158,1,2))+HEX2DEC(MID($N158,3,2))+HEX2DEC(MID($O158,1,2))+HEX2DEC(MID($O158,3,2))+HEX2DEC(MID($P158,1,2))+HEX2DEC(MID($P158,3,2))+HEX2DEC(MID($Q158,1,2))+HEX2DEC(MID($Q158,3,2))+HEX2DEC(MID($R158,1,2))+HEX2DEC(MID($R158,3,2))+HEX2DEC(MID($S158,1,2))+HEX2DEC(MID($S158,3,2))+HEX2DEC(MID($T158,1,2))+HEX2DEC(MID($T158,3,2))</f>
        <v>130</v>
      </c>
      <c r="X158" s="2" t="str">
        <f>+DEC2HEX(W158)</f>
        <v>82</v>
      </c>
      <c r="Y158" s="2" t="str">
        <f t="shared" si="1"/>
        <v>82</v>
      </c>
      <c r="Z158" s="2">
        <f>256-HEX2DEC(Y158)</f>
        <v>126</v>
      </c>
      <c r="AA158" s="2" t="str">
        <f>IF(MOD(Z158,256)=0,"00",DEC2HEX(Z158,2))</f>
        <v>7E</v>
      </c>
      <c r="AC158" t="str">
        <f t="shared" si="2"/>
        <v>:10423000000000000000000000000000000000007E</v>
      </c>
    </row>
    <row r="159" spans="2:29" ht="12.75">
      <c r="B159" t="str">
        <f>'Change Frequencies'!B81</f>
        <v>002120:</v>
      </c>
      <c r="C159" s="50">
        <f>'Change Frequencies'!C81</f>
        <v>0</v>
      </c>
      <c r="D159" s="50">
        <f>'Change Frequencies'!D81</f>
        <v>0</v>
      </c>
      <c r="E159" s="50">
        <f>'Change Frequencies'!E81</f>
        <v>0</v>
      </c>
      <c r="F159" s="50">
        <f>'Change Frequencies'!F81</f>
        <v>0</v>
      </c>
      <c r="G159" s="50">
        <f>'Change Frequencies'!G81</f>
        <v>0</v>
      </c>
      <c r="H159" s="50">
        <f>'Change Frequencies'!H81</f>
        <v>0</v>
      </c>
      <c r="I159" s="50">
        <f>'Change Frequencies'!I81</f>
        <v>0</v>
      </c>
      <c r="J159" s="50">
        <f>'Change Frequencies'!J81</f>
        <v>0</v>
      </c>
      <c r="L159" s="2" t="s">
        <v>359</v>
      </c>
      <c r="M159" s="52" t="str">
        <f>+BIN2HEX(HEX2BIN(C159,8),2)&amp;BIN2HEX(HEX2BIN(0,8),2)</f>
        <v>0000</v>
      </c>
      <c r="N159" s="52" t="str">
        <f>+BIN2HEX(HEX2BIN(D159,8),2)&amp;BIN2HEX(HEX2BIN(0,8),2)</f>
        <v>0000</v>
      </c>
      <c r="O159" s="52" t="str">
        <f>+BIN2HEX(HEX2BIN(E159,8),2)&amp;BIN2HEX(HEX2BIN(0,8),2)</f>
        <v>0000</v>
      </c>
      <c r="P159" s="52" t="str">
        <f>+BIN2HEX(HEX2BIN(F159,8),2)&amp;BIN2HEX(HEX2BIN(0,8),2)</f>
        <v>0000</v>
      </c>
      <c r="Q159" s="52" t="str">
        <f>+BIN2HEX(HEX2BIN(G159,8),2)&amp;BIN2HEX(HEX2BIN(0,8),2)</f>
        <v>0000</v>
      </c>
      <c r="R159" s="52" t="str">
        <f>+BIN2HEX(HEX2BIN(H159,8),2)&amp;BIN2HEX(HEX2BIN(0,8),2)</f>
        <v>0000</v>
      </c>
      <c r="S159" s="52" t="str">
        <f>+BIN2HEX(HEX2BIN(I159,8),2)&amp;BIN2HEX(HEX2BIN(0,8),2)</f>
        <v>0000</v>
      </c>
      <c r="T159" s="52" t="str">
        <f>+BIN2HEX(HEX2BIN(J159,8),2)&amp;BIN2HEX(HEX2BIN(0,8),2)</f>
        <v>0000</v>
      </c>
      <c r="U159" s="50" t="str">
        <f t="shared" si="0"/>
        <v>6E</v>
      </c>
      <c r="W159" s="51">
        <f>+HEX2DEC(MID($L159,2,2))+HEX2DEC(MID($L159,4,2))+HEX2DEC(MID($L159,6,2))+HEX2DEC(MID($L159,8,2))+HEX2DEC(MID($M159,1,2))+HEX2DEC(MID($M159,3,2))+HEX2DEC(MID($N159,1,2))+HEX2DEC(MID($N159,3,2))+HEX2DEC(MID($O159,1,2))+HEX2DEC(MID($O159,3,2))+HEX2DEC(MID($P159,1,2))+HEX2DEC(MID($P159,3,2))+HEX2DEC(MID($Q159,1,2))+HEX2DEC(MID($Q159,3,2))+HEX2DEC(MID($R159,1,2))+HEX2DEC(MID($R159,3,2))+HEX2DEC(MID($S159,1,2))+HEX2DEC(MID($S159,3,2))+HEX2DEC(MID($T159,1,2))+HEX2DEC(MID($T159,3,2))</f>
        <v>146</v>
      </c>
      <c r="X159" s="2" t="str">
        <f>+DEC2HEX(W159)</f>
        <v>92</v>
      </c>
      <c r="Y159" s="2" t="str">
        <f t="shared" si="1"/>
        <v>92</v>
      </c>
      <c r="Z159" s="2">
        <f>256-HEX2DEC(Y159)</f>
        <v>110</v>
      </c>
      <c r="AA159" s="2" t="str">
        <f>IF(MOD(Z159,256)=0,"00",DEC2HEX(Z159,2))</f>
        <v>6E</v>
      </c>
      <c r="AC159" t="str">
        <f t="shared" si="2"/>
        <v>:10424000000000000000000000000000000000006E</v>
      </c>
    </row>
    <row r="160" spans="2:29" ht="12.75">
      <c r="B160" t="str">
        <f>'Change Frequencies'!B82</f>
        <v>002128:</v>
      </c>
      <c r="C160" s="50">
        <f>'Change Frequencies'!C82</f>
        <v>0</v>
      </c>
      <c r="D160" s="50">
        <f>'Change Frequencies'!D82</f>
        <v>0</v>
      </c>
      <c r="E160" s="50">
        <f>'Change Frequencies'!E82</f>
        <v>0</v>
      </c>
      <c r="F160" s="50">
        <f>'Change Frequencies'!F82</f>
        <v>0</v>
      </c>
      <c r="G160" s="50">
        <f>'Change Frequencies'!G82</f>
        <v>0</v>
      </c>
      <c r="H160" s="50">
        <f>'Change Frequencies'!H82</f>
        <v>0</v>
      </c>
      <c r="I160" s="50">
        <f>'Change Frequencies'!I82</f>
        <v>0</v>
      </c>
      <c r="J160" s="50">
        <f>'Change Frequencies'!J82</f>
        <v>0</v>
      </c>
      <c r="L160" s="2" t="s">
        <v>360</v>
      </c>
      <c r="M160" s="52" t="str">
        <f>+BIN2HEX(HEX2BIN(C160,8),2)&amp;BIN2HEX(HEX2BIN(0,8),2)</f>
        <v>0000</v>
      </c>
      <c r="N160" s="52" t="str">
        <f>+BIN2HEX(HEX2BIN(D160,8),2)&amp;BIN2HEX(HEX2BIN(0,8),2)</f>
        <v>0000</v>
      </c>
      <c r="O160" s="52" t="str">
        <f>+BIN2HEX(HEX2BIN(E160,8),2)&amp;BIN2HEX(HEX2BIN(0,8),2)</f>
        <v>0000</v>
      </c>
      <c r="P160" s="52" t="str">
        <f>+BIN2HEX(HEX2BIN(F160,8),2)&amp;BIN2HEX(HEX2BIN(0,8),2)</f>
        <v>0000</v>
      </c>
      <c r="Q160" s="52" t="str">
        <f>+BIN2HEX(HEX2BIN(G160,8),2)&amp;BIN2HEX(HEX2BIN(0,8),2)</f>
        <v>0000</v>
      </c>
      <c r="R160" s="52" t="str">
        <f>+BIN2HEX(HEX2BIN(H160,8),2)&amp;BIN2HEX(HEX2BIN(0,8),2)</f>
        <v>0000</v>
      </c>
      <c r="S160" s="52" t="str">
        <f>+BIN2HEX(HEX2BIN(I160,8),2)&amp;BIN2HEX(HEX2BIN(0,8),2)</f>
        <v>0000</v>
      </c>
      <c r="T160" s="52" t="str">
        <f>+BIN2HEX(HEX2BIN(J160,8),2)&amp;BIN2HEX(HEX2BIN(0,8),2)</f>
        <v>0000</v>
      </c>
      <c r="U160" s="50" t="str">
        <f t="shared" si="0"/>
        <v>5E</v>
      </c>
      <c r="W160" s="51">
        <f>+HEX2DEC(MID($L160,2,2))+HEX2DEC(MID($L160,4,2))+HEX2DEC(MID($L160,6,2))+HEX2DEC(MID($L160,8,2))+HEX2DEC(MID($M160,1,2))+HEX2DEC(MID($M160,3,2))+HEX2DEC(MID($N160,1,2))+HEX2DEC(MID($N160,3,2))+HEX2DEC(MID($O160,1,2))+HEX2DEC(MID($O160,3,2))+HEX2DEC(MID($P160,1,2))+HEX2DEC(MID($P160,3,2))+HEX2DEC(MID($Q160,1,2))+HEX2DEC(MID($Q160,3,2))+HEX2DEC(MID($R160,1,2))+HEX2DEC(MID($R160,3,2))+HEX2DEC(MID($S160,1,2))+HEX2DEC(MID($S160,3,2))+HEX2DEC(MID($T160,1,2))+HEX2DEC(MID($T160,3,2))</f>
        <v>162</v>
      </c>
      <c r="X160" s="2" t="str">
        <f>+DEC2HEX(W160)</f>
        <v>A2</v>
      </c>
      <c r="Y160" s="2" t="str">
        <f t="shared" si="1"/>
        <v>A2</v>
      </c>
      <c r="Z160" s="2">
        <f>256-HEX2DEC(Y160)</f>
        <v>94</v>
      </c>
      <c r="AA160" s="2" t="str">
        <f>IF(MOD(Z160,256)=0,"00",DEC2HEX(Z160,2))</f>
        <v>5E</v>
      </c>
      <c r="AC160" t="str">
        <f t="shared" si="2"/>
        <v>:10425000000000000000000000000000000000005E</v>
      </c>
    </row>
    <row r="161" spans="2:29" ht="12.75">
      <c r="B161" t="str">
        <f>'Change Frequencies'!B83</f>
        <v>002130:</v>
      </c>
      <c r="C161" s="50">
        <f>'Change Frequencies'!C83</f>
        <v>0</v>
      </c>
      <c r="D161" s="50">
        <f>'Change Frequencies'!D83</f>
        <v>0</v>
      </c>
      <c r="E161" s="50">
        <f>'Change Frequencies'!E83</f>
        <v>0</v>
      </c>
      <c r="F161" s="50">
        <f>'Change Frequencies'!F83</f>
        <v>0</v>
      </c>
      <c r="G161" s="50">
        <f>'Change Frequencies'!G83</f>
        <v>0</v>
      </c>
      <c r="H161" s="50">
        <f>'Change Frequencies'!H83</f>
        <v>0</v>
      </c>
      <c r="I161" s="50">
        <f>'Change Frequencies'!I83</f>
        <v>0</v>
      </c>
      <c r="J161" s="50">
        <f>'Change Frequencies'!J83</f>
        <v>0</v>
      </c>
      <c r="L161" s="2" t="s">
        <v>361</v>
      </c>
      <c r="M161" s="52" t="str">
        <f>+BIN2HEX(HEX2BIN(C161,8),2)&amp;BIN2HEX(HEX2BIN(0,8),2)</f>
        <v>0000</v>
      </c>
      <c r="N161" s="52" t="str">
        <f>+BIN2HEX(HEX2BIN(D161,8),2)&amp;BIN2HEX(HEX2BIN(0,8),2)</f>
        <v>0000</v>
      </c>
      <c r="O161" s="52" t="str">
        <f>+BIN2HEX(HEX2BIN(E161,8),2)&amp;BIN2HEX(HEX2BIN(0,8),2)</f>
        <v>0000</v>
      </c>
      <c r="P161" s="52" t="str">
        <f>+BIN2HEX(HEX2BIN(F161,8),2)&amp;BIN2HEX(HEX2BIN(0,8),2)</f>
        <v>0000</v>
      </c>
      <c r="Q161" s="52" t="str">
        <f>+BIN2HEX(HEX2BIN(G161,8),2)&amp;BIN2HEX(HEX2BIN(0,8),2)</f>
        <v>0000</v>
      </c>
      <c r="R161" s="52" t="str">
        <f>+BIN2HEX(HEX2BIN(H161,8),2)&amp;BIN2HEX(HEX2BIN(0,8),2)</f>
        <v>0000</v>
      </c>
      <c r="S161" s="52" t="str">
        <f>+BIN2HEX(HEX2BIN(I161,8),2)&amp;BIN2HEX(HEX2BIN(0,8),2)</f>
        <v>0000</v>
      </c>
      <c r="T161" s="52" t="str">
        <f>+BIN2HEX(HEX2BIN(J161,8),2)&amp;BIN2HEX(HEX2BIN(0,8),2)</f>
        <v>0000</v>
      </c>
      <c r="U161" s="50" t="str">
        <f t="shared" si="0"/>
        <v>4E</v>
      </c>
      <c r="W161" s="51">
        <f>+HEX2DEC(MID($L161,2,2))+HEX2DEC(MID($L161,4,2))+HEX2DEC(MID($L161,6,2))+HEX2DEC(MID($L161,8,2))+HEX2DEC(MID($M161,1,2))+HEX2DEC(MID($M161,3,2))+HEX2DEC(MID($N161,1,2))+HEX2DEC(MID($N161,3,2))+HEX2DEC(MID($O161,1,2))+HEX2DEC(MID($O161,3,2))+HEX2DEC(MID($P161,1,2))+HEX2DEC(MID($P161,3,2))+HEX2DEC(MID($Q161,1,2))+HEX2DEC(MID($Q161,3,2))+HEX2DEC(MID($R161,1,2))+HEX2DEC(MID($R161,3,2))+HEX2DEC(MID($S161,1,2))+HEX2DEC(MID($S161,3,2))+HEX2DEC(MID($T161,1,2))+HEX2DEC(MID($T161,3,2))</f>
        <v>178</v>
      </c>
      <c r="X161" s="2" t="str">
        <f>+DEC2HEX(W161)</f>
        <v>B2</v>
      </c>
      <c r="Y161" s="2" t="str">
        <f t="shared" si="1"/>
        <v>B2</v>
      </c>
      <c r="Z161" s="2">
        <f>256-HEX2DEC(Y161)</f>
        <v>78</v>
      </c>
      <c r="AA161" s="2" t="str">
        <f>IF(MOD(Z161,256)=0,"00",DEC2HEX(Z161,2))</f>
        <v>4E</v>
      </c>
      <c r="AC161" t="str">
        <f t="shared" si="2"/>
        <v>:10426000000000000000000000000000000000004E</v>
      </c>
    </row>
    <row r="162" spans="2:29" ht="12.75">
      <c r="B162" t="str">
        <f>'Change Frequencies'!B84</f>
        <v>002138:</v>
      </c>
      <c r="C162" s="50">
        <f>'Change Frequencies'!C84</f>
        <v>0</v>
      </c>
      <c r="D162" s="50">
        <f>'Change Frequencies'!D84</f>
        <v>0</v>
      </c>
      <c r="E162" s="50">
        <f>'Change Frequencies'!E84</f>
        <v>0</v>
      </c>
      <c r="F162" s="50">
        <f>'Change Frequencies'!F84</f>
        <v>0</v>
      </c>
      <c r="G162" s="50">
        <f>'Change Frequencies'!G84</f>
        <v>0</v>
      </c>
      <c r="H162" s="50">
        <f>'Change Frequencies'!H84</f>
        <v>0</v>
      </c>
      <c r="I162" s="50">
        <f>'Change Frequencies'!I84</f>
        <v>0</v>
      </c>
      <c r="J162" s="50">
        <f>'Change Frequencies'!J84</f>
        <v>0</v>
      </c>
      <c r="L162" s="2" t="s">
        <v>362</v>
      </c>
      <c r="M162" s="52" t="str">
        <f>+BIN2HEX(HEX2BIN(C162,8),2)&amp;BIN2HEX(HEX2BIN(0,8),2)</f>
        <v>0000</v>
      </c>
      <c r="N162" s="52" t="str">
        <f>+BIN2HEX(HEX2BIN(D162,8),2)&amp;BIN2HEX(HEX2BIN(0,8),2)</f>
        <v>0000</v>
      </c>
      <c r="O162" s="52" t="str">
        <f>+BIN2HEX(HEX2BIN(E162,8),2)&amp;BIN2HEX(HEX2BIN(0,8),2)</f>
        <v>0000</v>
      </c>
      <c r="P162" s="52" t="str">
        <f>+BIN2HEX(HEX2BIN(F162,8),2)&amp;BIN2HEX(HEX2BIN(0,8),2)</f>
        <v>0000</v>
      </c>
      <c r="Q162" s="52" t="str">
        <f>+BIN2HEX(HEX2BIN(G162,8),2)&amp;BIN2HEX(HEX2BIN(0,8),2)</f>
        <v>0000</v>
      </c>
      <c r="R162" s="52" t="str">
        <f>+BIN2HEX(HEX2BIN(H162,8),2)&amp;BIN2HEX(HEX2BIN(0,8),2)</f>
        <v>0000</v>
      </c>
      <c r="S162" s="52" t="str">
        <f>+BIN2HEX(HEX2BIN(I162,8),2)&amp;BIN2HEX(HEX2BIN(0,8),2)</f>
        <v>0000</v>
      </c>
      <c r="T162" s="52" t="str">
        <f>+BIN2HEX(HEX2BIN(J162,8),2)&amp;BIN2HEX(HEX2BIN(0,8),2)</f>
        <v>0000</v>
      </c>
      <c r="U162" s="50" t="str">
        <f t="shared" si="0"/>
        <v>3E</v>
      </c>
      <c r="W162" s="51">
        <f>+HEX2DEC(MID($L162,2,2))+HEX2DEC(MID($L162,4,2))+HEX2DEC(MID($L162,6,2))+HEX2DEC(MID($L162,8,2))+HEX2DEC(MID($M162,1,2))+HEX2DEC(MID($M162,3,2))+HEX2DEC(MID($N162,1,2))+HEX2DEC(MID($N162,3,2))+HEX2DEC(MID($O162,1,2))+HEX2DEC(MID($O162,3,2))+HEX2DEC(MID($P162,1,2))+HEX2DEC(MID($P162,3,2))+HEX2DEC(MID($Q162,1,2))+HEX2DEC(MID($Q162,3,2))+HEX2DEC(MID($R162,1,2))+HEX2DEC(MID($R162,3,2))+HEX2DEC(MID($S162,1,2))+HEX2DEC(MID($S162,3,2))+HEX2DEC(MID($T162,1,2))+HEX2DEC(MID($T162,3,2))</f>
        <v>194</v>
      </c>
      <c r="X162" s="2" t="str">
        <f>+DEC2HEX(W162)</f>
        <v>C2</v>
      </c>
      <c r="Y162" s="2" t="str">
        <f t="shared" si="1"/>
        <v>C2</v>
      </c>
      <c r="Z162" s="2">
        <f>256-HEX2DEC(Y162)</f>
        <v>62</v>
      </c>
      <c r="AA162" s="2" t="str">
        <f>IF(MOD(Z162,256)=0,"00",DEC2HEX(Z162,2))</f>
        <v>3E</v>
      </c>
      <c r="AC162" t="str">
        <f t="shared" si="2"/>
        <v>:10427000000000000000000000000000000000003E</v>
      </c>
    </row>
    <row r="163" spans="2:29" ht="12.75">
      <c r="B163" t="str">
        <f>'Change Frequencies'!B85</f>
        <v>002140:</v>
      </c>
      <c r="C163" s="50">
        <f>'Change Frequencies'!C85</f>
        <v>0</v>
      </c>
      <c r="D163" s="50">
        <f>'Change Frequencies'!D85</f>
        <v>0</v>
      </c>
      <c r="E163" s="50">
        <f>'Change Frequencies'!E85</f>
        <v>0</v>
      </c>
      <c r="F163" s="50">
        <f>'Change Frequencies'!F85</f>
        <v>0</v>
      </c>
      <c r="G163" s="50">
        <f>'Change Frequencies'!G85</f>
        <v>0</v>
      </c>
      <c r="H163" s="50">
        <f>'Change Frequencies'!H85</f>
        <v>0</v>
      </c>
      <c r="I163" s="50">
        <f>'Change Frequencies'!I85</f>
        <v>0</v>
      </c>
      <c r="J163" s="50">
        <f>'Change Frequencies'!J85</f>
        <v>0</v>
      </c>
      <c r="L163" s="2" t="s">
        <v>363</v>
      </c>
      <c r="M163" s="52" t="str">
        <f>+BIN2HEX(HEX2BIN(C163,8),2)&amp;BIN2HEX(HEX2BIN(0,8),2)</f>
        <v>0000</v>
      </c>
      <c r="N163" s="52" t="str">
        <f>+BIN2HEX(HEX2BIN(D163,8),2)&amp;BIN2HEX(HEX2BIN(0,8),2)</f>
        <v>0000</v>
      </c>
      <c r="O163" s="52" t="str">
        <f>+BIN2HEX(HEX2BIN(E163,8),2)&amp;BIN2HEX(HEX2BIN(0,8),2)</f>
        <v>0000</v>
      </c>
      <c r="P163" s="52" t="str">
        <f>+BIN2HEX(HEX2BIN(F163,8),2)&amp;BIN2HEX(HEX2BIN(0,8),2)</f>
        <v>0000</v>
      </c>
      <c r="Q163" s="52" t="str">
        <f>+BIN2HEX(HEX2BIN(G163,8),2)&amp;BIN2HEX(HEX2BIN(0,8),2)</f>
        <v>0000</v>
      </c>
      <c r="R163" s="52" t="str">
        <f>+BIN2HEX(HEX2BIN(H163,8),2)&amp;BIN2HEX(HEX2BIN(0,8),2)</f>
        <v>0000</v>
      </c>
      <c r="S163" s="52" t="str">
        <f>+BIN2HEX(HEX2BIN(I163,8),2)&amp;BIN2HEX(HEX2BIN(0,8),2)</f>
        <v>0000</v>
      </c>
      <c r="T163" s="52" t="str">
        <f>+BIN2HEX(HEX2BIN(J163,8),2)&amp;BIN2HEX(HEX2BIN(0,8),2)</f>
        <v>0000</v>
      </c>
      <c r="U163" s="50" t="str">
        <f t="shared" si="0"/>
        <v>2E</v>
      </c>
      <c r="W163" s="51">
        <f>+HEX2DEC(MID($L163,2,2))+HEX2DEC(MID($L163,4,2))+HEX2DEC(MID($L163,6,2))+HEX2DEC(MID($L163,8,2))+HEX2DEC(MID($M163,1,2))+HEX2DEC(MID($M163,3,2))+HEX2DEC(MID($N163,1,2))+HEX2DEC(MID($N163,3,2))+HEX2DEC(MID($O163,1,2))+HEX2DEC(MID($O163,3,2))+HEX2DEC(MID($P163,1,2))+HEX2DEC(MID($P163,3,2))+HEX2DEC(MID($Q163,1,2))+HEX2DEC(MID($Q163,3,2))+HEX2DEC(MID($R163,1,2))+HEX2DEC(MID($R163,3,2))+HEX2DEC(MID($S163,1,2))+HEX2DEC(MID($S163,3,2))+HEX2DEC(MID($T163,1,2))+HEX2DEC(MID($T163,3,2))</f>
        <v>210</v>
      </c>
      <c r="X163" s="2" t="str">
        <f>+DEC2HEX(W163)</f>
        <v>D2</v>
      </c>
      <c r="Y163" s="2" t="str">
        <f t="shared" si="1"/>
        <v>D2</v>
      </c>
      <c r="Z163" s="2">
        <f>256-HEX2DEC(Y163)</f>
        <v>46</v>
      </c>
      <c r="AA163" s="2" t="str">
        <f>IF(MOD(Z163,256)=0,"00",DEC2HEX(Z163,2))</f>
        <v>2E</v>
      </c>
      <c r="AC163" t="str">
        <f t="shared" si="2"/>
        <v>:10428000000000000000000000000000000000002E</v>
      </c>
    </row>
    <row r="164" spans="2:29" ht="12.75">
      <c r="B164" t="str">
        <f>'Change Frequencies'!B86</f>
        <v>002148:</v>
      </c>
      <c r="C164" s="50">
        <f>'Change Frequencies'!C86</f>
        <v>0</v>
      </c>
      <c r="D164" s="50">
        <f>'Change Frequencies'!D86</f>
        <v>0</v>
      </c>
      <c r="E164" s="50">
        <f>'Change Frequencies'!E86</f>
        <v>0</v>
      </c>
      <c r="F164" s="50">
        <f>'Change Frequencies'!F86</f>
        <v>0</v>
      </c>
      <c r="G164" s="50">
        <f>'Change Frequencies'!G86</f>
        <v>0</v>
      </c>
      <c r="H164" s="50">
        <f>'Change Frequencies'!H86</f>
        <v>0</v>
      </c>
      <c r="I164" s="50">
        <f>'Change Frequencies'!I86</f>
        <v>0</v>
      </c>
      <c r="J164" s="50">
        <f>'Change Frequencies'!J86</f>
        <v>0</v>
      </c>
      <c r="L164" s="2" t="s">
        <v>364</v>
      </c>
      <c r="M164" s="52" t="str">
        <f>+BIN2HEX(HEX2BIN(C164,8),2)&amp;BIN2HEX(HEX2BIN(0,8),2)</f>
        <v>0000</v>
      </c>
      <c r="N164" s="52" t="str">
        <f>+BIN2HEX(HEX2BIN(D164,8),2)&amp;BIN2HEX(HEX2BIN(0,8),2)</f>
        <v>0000</v>
      </c>
      <c r="O164" s="52" t="str">
        <f>+BIN2HEX(HEX2BIN(E164,8),2)&amp;BIN2HEX(HEX2BIN(0,8),2)</f>
        <v>0000</v>
      </c>
      <c r="P164" s="52" t="str">
        <f>+BIN2HEX(HEX2BIN(F164,8),2)&amp;BIN2HEX(HEX2BIN(0,8),2)</f>
        <v>0000</v>
      </c>
      <c r="Q164" s="52" t="str">
        <f>+BIN2HEX(HEX2BIN(G164,8),2)&amp;BIN2HEX(HEX2BIN(0,8),2)</f>
        <v>0000</v>
      </c>
      <c r="R164" s="52" t="str">
        <f>+BIN2HEX(HEX2BIN(H164,8),2)&amp;BIN2HEX(HEX2BIN(0,8),2)</f>
        <v>0000</v>
      </c>
      <c r="S164" s="52" t="str">
        <f>+BIN2HEX(HEX2BIN(I164,8),2)&amp;BIN2HEX(HEX2BIN(0,8),2)</f>
        <v>0000</v>
      </c>
      <c r="T164" s="52" t="str">
        <f>+BIN2HEX(HEX2BIN(J164,8),2)&amp;BIN2HEX(HEX2BIN(0,8),2)</f>
        <v>0000</v>
      </c>
      <c r="U164" s="50" t="str">
        <f t="shared" si="0"/>
        <v>1E</v>
      </c>
      <c r="W164" s="51">
        <f>+HEX2DEC(MID($L164,2,2))+HEX2DEC(MID($L164,4,2))+HEX2DEC(MID($L164,6,2))+HEX2DEC(MID($L164,8,2))+HEX2DEC(MID($M164,1,2))+HEX2DEC(MID($M164,3,2))+HEX2DEC(MID($N164,1,2))+HEX2DEC(MID($N164,3,2))+HEX2DEC(MID($O164,1,2))+HEX2DEC(MID($O164,3,2))+HEX2DEC(MID($P164,1,2))+HEX2DEC(MID($P164,3,2))+HEX2DEC(MID($Q164,1,2))+HEX2DEC(MID($Q164,3,2))+HEX2DEC(MID($R164,1,2))+HEX2DEC(MID($R164,3,2))+HEX2DEC(MID($S164,1,2))+HEX2DEC(MID($S164,3,2))+HEX2DEC(MID($T164,1,2))+HEX2DEC(MID($T164,3,2))</f>
        <v>226</v>
      </c>
      <c r="X164" s="2" t="str">
        <f>+DEC2HEX(W164)</f>
        <v>E2</v>
      </c>
      <c r="Y164" s="2" t="str">
        <f t="shared" si="1"/>
        <v>E2</v>
      </c>
      <c r="Z164" s="2">
        <f>256-HEX2DEC(Y164)</f>
        <v>30</v>
      </c>
      <c r="AA164" s="2" t="str">
        <f>IF(MOD(Z164,256)=0,"00",DEC2HEX(Z164,2))</f>
        <v>1E</v>
      </c>
      <c r="AC164" t="str">
        <f t="shared" si="2"/>
        <v>:10429000000000000000000000000000000000001E</v>
      </c>
    </row>
    <row r="165" spans="2:29" ht="12.75">
      <c r="B165" t="str">
        <f>'Change Frequencies'!B87</f>
        <v>002150:</v>
      </c>
      <c r="C165" s="50">
        <f>'Change Frequencies'!C87</f>
        <v>0</v>
      </c>
      <c r="D165" s="50">
        <f>'Change Frequencies'!D87</f>
        <v>0</v>
      </c>
      <c r="E165" s="50">
        <f>'Change Frequencies'!E87</f>
        <v>0</v>
      </c>
      <c r="F165" s="50">
        <f>'Change Frequencies'!F87</f>
        <v>0</v>
      </c>
      <c r="G165" s="50">
        <f>'Change Frequencies'!G87</f>
        <v>0</v>
      </c>
      <c r="H165" s="50">
        <f>'Change Frequencies'!H87</f>
        <v>0</v>
      </c>
      <c r="I165" s="50">
        <f>'Change Frequencies'!I87</f>
        <v>0</v>
      </c>
      <c r="J165" s="50">
        <f>'Change Frequencies'!J87</f>
        <v>0</v>
      </c>
      <c r="L165" s="2" t="s">
        <v>365</v>
      </c>
      <c r="M165" s="52" t="str">
        <f>+BIN2HEX(HEX2BIN(C165,8),2)&amp;BIN2HEX(HEX2BIN(0,8),2)</f>
        <v>0000</v>
      </c>
      <c r="N165" s="52" t="str">
        <f>+BIN2HEX(HEX2BIN(D165,8),2)&amp;BIN2HEX(HEX2BIN(0,8),2)</f>
        <v>0000</v>
      </c>
      <c r="O165" s="52" t="str">
        <f>+BIN2HEX(HEX2BIN(E165,8),2)&amp;BIN2HEX(HEX2BIN(0,8),2)</f>
        <v>0000</v>
      </c>
      <c r="P165" s="52" t="str">
        <f>+BIN2HEX(HEX2BIN(F165,8),2)&amp;BIN2HEX(HEX2BIN(0,8),2)</f>
        <v>0000</v>
      </c>
      <c r="Q165" s="52" t="str">
        <f>+BIN2HEX(HEX2BIN(G165,8),2)&amp;BIN2HEX(HEX2BIN(0,8),2)</f>
        <v>0000</v>
      </c>
      <c r="R165" s="52" t="str">
        <f>+BIN2HEX(HEX2BIN(H165,8),2)&amp;BIN2HEX(HEX2BIN(0,8),2)</f>
        <v>0000</v>
      </c>
      <c r="S165" s="52" t="str">
        <f>+BIN2HEX(HEX2BIN(I165,8),2)&amp;BIN2HEX(HEX2BIN(0,8),2)</f>
        <v>0000</v>
      </c>
      <c r="T165" s="52" t="str">
        <f>+BIN2HEX(HEX2BIN(J165,8),2)&amp;BIN2HEX(HEX2BIN(0,8),2)</f>
        <v>0000</v>
      </c>
      <c r="U165" s="50" t="str">
        <f t="shared" si="0"/>
        <v>0E</v>
      </c>
      <c r="W165" s="51">
        <f>+HEX2DEC(MID($L165,2,2))+HEX2DEC(MID($L165,4,2))+HEX2DEC(MID($L165,6,2))+HEX2DEC(MID($L165,8,2))+HEX2DEC(MID($M165,1,2))+HEX2DEC(MID($M165,3,2))+HEX2DEC(MID($N165,1,2))+HEX2DEC(MID($N165,3,2))+HEX2DEC(MID($O165,1,2))+HEX2DEC(MID($O165,3,2))+HEX2DEC(MID($P165,1,2))+HEX2DEC(MID($P165,3,2))+HEX2DEC(MID($Q165,1,2))+HEX2DEC(MID($Q165,3,2))+HEX2DEC(MID($R165,1,2))+HEX2DEC(MID($R165,3,2))+HEX2DEC(MID($S165,1,2))+HEX2DEC(MID($S165,3,2))+HEX2DEC(MID($T165,1,2))+HEX2DEC(MID($T165,3,2))</f>
        <v>242</v>
      </c>
      <c r="X165" s="2" t="str">
        <f>+DEC2HEX(W165)</f>
        <v>F2</v>
      </c>
      <c r="Y165" s="2" t="str">
        <f t="shared" si="1"/>
        <v>F2</v>
      </c>
      <c r="Z165" s="2">
        <f>256-HEX2DEC(Y165)</f>
        <v>14</v>
      </c>
      <c r="AA165" s="2" t="str">
        <f>IF(MOD(Z165,256)=0,"00",DEC2HEX(Z165,2))</f>
        <v>0E</v>
      </c>
      <c r="AC165" t="str">
        <f t="shared" si="2"/>
        <v>:1042A000000000000000000000000000000000000E</v>
      </c>
    </row>
    <row r="166" spans="2:29" ht="12.75">
      <c r="B166" t="str">
        <f>'Change Frequencies'!B88</f>
        <v>002158:</v>
      </c>
      <c r="C166" s="50">
        <f>'Change Frequencies'!C88</f>
        <v>0</v>
      </c>
      <c r="D166" s="50">
        <f>'Change Frequencies'!D88</f>
        <v>0</v>
      </c>
      <c r="E166" s="50">
        <f>'Change Frequencies'!E88</f>
        <v>0</v>
      </c>
      <c r="F166" s="50">
        <f>'Change Frequencies'!F88</f>
        <v>0</v>
      </c>
      <c r="G166" s="50">
        <f>'Change Frequencies'!G88</f>
        <v>0</v>
      </c>
      <c r="H166" s="50">
        <f>'Change Frequencies'!H88</f>
        <v>0</v>
      </c>
      <c r="I166" s="50">
        <f>'Change Frequencies'!I88</f>
        <v>0</v>
      </c>
      <c r="J166" s="50">
        <f>'Change Frequencies'!J88</f>
        <v>0</v>
      </c>
      <c r="L166" s="2" t="s">
        <v>366</v>
      </c>
      <c r="M166" s="52" t="str">
        <f>+BIN2HEX(HEX2BIN(C166,8),2)&amp;BIN2HEX(HEX2BIN(0,8),2)</f>
        <v>0000</v>
      </c>
      <c r="N166" s="52" t="str">
        <f>+BIN2HEX(HEX2BIN(D166,8),2)&amp;BIN2HEX(HEX2BIN(0,8),2)</f>
        <v>0000</v>
      </c>
      <c r="O166" s="52" t="str">
        <f>+BIN2HEX(HEX2BIN(E166,8),2)&amp;BIN2HEX(HEX2BIN(0,8),2)</f>
        <v>0000</v>
      </c>
      <c r="P166" s="52" t="str">
        <f>+BIN2HEX(HEX2BIN(F166,8),2)&amp;BIN2HEX(HEX2BIN(0,8),2)</f>
        <v>0000</v>
      </c>
      <c r="Q166" s="52" t="str">
        <f>+BIN2HEX(HEX2BIN(G166,8),2)&amp;BIN2HEX(HEX2BIN(0,8),2)</f>
        <v>0000</v>
      </c>
      <c r="R166" s="52" t="str">
        <f>+BIN2HEX(HEX2BIN(H166,8),2)&amp;BIN2HEX(HEX2BIN(0,8),2)</f>
        <v>0000</v>
      </c>
      <c r="S166" s="52" t="str">
        <f>+BIN2HEX(HEX2BIN(I166,8),2)&amp;BIN2HEX(HEX2BIN(0,8),2)</f>
        <v>0000</v>
      </c>
      <c r="T166" s="52" t="str">
        <f>+BIN2HEX(HEX2BIN(J166,8),2)&amp;BIN2HEX(HEX2BIN(0,8),2)</f>
        <v>0000</v>
      </c>
      <c r="U166" s="50" t="str">
        <f t="shared" si="0"/>
        <v>FE</v>
      </c>
      <c r="W166" s="51">
        <f>+HEX2DEC(MID($L166,2,2))+HEX2DEC(MID($L166,4,2))+HEX2DEC(MID($L166,6,2))+HEX2DEC(MID($L166,8,2))+HEX2DEC(MID($M166,1,2))+HEX2DEC(MID($M166,3,2))+HEX2DEC(MID($N166,1,2))+HEX2DEC(MID($N166,3,2))+HEX2DEC(MID($O166,1,2))+HEX2DEC(MID($O166,3,2))+HEX2DEC(MID($P166,1,2))+HEX2DEC(MID($P166,3,2))+HEX2DEC(MID($Q166,1,2))+HEX2DEC(MID($Q166,3,2))+HEX2DEC(MID($R166,1,2))+HEX2DEC(MID($R166,3,2))+HEX2DEC(MID($S166,1,2))+HEX2DEC(MID($S166,3,2))+HEX2DEC(MID($T166,1,2))+HEX2DEC(MID($T166,3,2))</f>
        <v>258</v>
      </c>
      <c r="X166" s="2" t="str">
        <f>+DEC2HEX(W166)</f>
        <v>102</v>
      </c>
      <c r="Y166" s="2" t="str">
        <f t="shared" si="1"/>
        <v>02</v>
      </c>
      <c r="Z166" s="2">
        <f>256-HEX2DEC(Y166)</f>
        <v>254</v>
      </c>
      <c r="AA166" s="2" t="str">
        <f>IF(MOD(Z166,256)=0,"00",DEC2HEX(Z166,2))</f>
        <v>FE</v>
      </c>
      <c r="AC166" t="str">
        <f t="shared" si="2"/>
        <v>:1042B00000000000000000000000000000000000FE</v>
      </c>
    </row>
    <row r="167" spans="13:27" ht="12.75">
      <c r="M167" s="52"/>
      <c r="N167" s="52"/>
      <c r="O167" s="52"/>
      <c r="P167" s="52"/>
      <c r="Q167" s="52"/>
      <c r="R167" s="52"/>
      <c r="S167" s="52"/>
      <c r="T167" s="52"/>
      <c r="U167" s="52"/>
      <c r="W167" s="53"/>
      <c r="AA167" s="2"/>
    </row>
    <row r="169" ht="12.75">
      <c r="AC169" t="s">
        <v>545</v>
      </c>
    </row>
    <row r="170" ht="12.75">
      <c r="AC170" t="s">
        <v>546</v>
      </c>
    </row>
    <row r="171" ht="12.75">
      <c r="AC171" t="s">
        <v>547</v>
      </c>
    </row>
    <row r="172" ht="12.75">
      <c r="AC172" t="s">
        <v>548</v>
      </c>
    </row>
    <row r="173" ht="12.75">
      <c r="AC173" t="s">
        <v>549</v>
      </c>
    </row>
    <row r="174" ht="12.75">
      <c r="AC174" t="s">
        <v>550</v>
      </c>
    </row>
    <row r="175" ht="12.75">
      <c r="AC175" t="s">
        <v>551</v>
      </c>
    </row>
    <row r="176" ht="12.75">
      <c r="AC176" t="s">
        <v>552</v>
      </c>
    </row>
    <row r="177" ht="12.75">
      <c r="AC177" t="s">
        <v>553</v>
      </c>
    </row>
    <row r="178" ht="12.75">
      <c r="AC178" t="s">
        <v>554</v>
      </c>
    </row>
    <row r="179" ht="12.75">
      <c r="AC179" t="s">
        <v>555</v>
      </c>
    </row>
    <row r="180" ht="12.75">
      <c r="AC180" t="s">
        <v>556</v>
      </c>
    </row>
    <row r="181" ht="12.75">
      <c r="AC181" t="s">
        <v>557</v>
      </c>
    </row>
    <row r="182" ht="12.75">
      <c r="AC182" t="s">
        <v>558</v>
      </c>
    </row>
    <row r="183" ht="12.75">
      <c r="AC183" t="s">
        <v>559</v>
      </c>
    </row>
    <row r="184" ht="12.75">
      <c r="AC184" t="s">
        <v>560</v>
      </c>
    </row>
    <row r="185" ht="12.75">
      <c r="AC185" t="s">
        <v>561</v>
      </c>
    </row>
    <row r="186" ht="12.75">
      <c r="AC186" t="s">
        <v>562</v>
      </c>
    </row>
    <row r="187" ht="12.75">
      <c r="AC187" t="s">
        <v>563</v>
      </c>
    </row>
    <row r="188" ht="12.75">
      <c r="AC188" t="s">
        <v>564</v>
      </c>
    </row>
    <row r="189" ht="12.75">
      <c r="AC189" t="s">
        <v>565</v>
      </c>
    </row>
    <row r="190" spans="26:29" ht="12.75">
      <c r="Z190" t="s">
        <v>567</v>
      </c>
      <c r="AC190" t="s">
        <v>389</v>
      </c>
    </row>
    <row r="200" spans="26:29" ht="12.75">
      <c r="Z200" t="s">
        <v>730</v>
      </c>
      <c r="AC200" t="s">
        <v>568</v>
      </c>
    </row>
    <row r="201" ht="12.75">
      <c r="AC201" t="s">
        <v>569</v>
      </c>
    </row>
    <row r="202" ht="12.75">
      <c r="AC202" t="s">
        <v>570</v>
      </c>
    </row>
    <row r="203" ht="12.75">
      <c r="AC203" t="s">
        <v>571</v>
      </c>
    </row>
    <row r="204" ht="12.75">
      <c r="AC204" t="s">
        <v>572</v>
      </c>
    </row>
    <row r="205" ht="12.75">
      <c r="AC205" t="s">
        <v>573</v>
      </c>
    </row>
    <row r="206" ht="12.75">
      <c r="AC206" t="s">
        <v>574</v>
      </c>
    </row>
    <row r="207" ht="12.75">
      <c r="AC207" t="s">
        <v>575</v>
      </c>
    </row>
    <row r="208" ht="12.75">
      <c r="AC208" t="s">
        <v>576</v>
      </c>
    </row>
    <row r="209" ht="12.75">
      <c r="AC209" t="s">
        <v>577</v>
      </c>
    </row>
    <row r="210" ht="12.75">
      <c r="AC210" t="s">
        <v>578</v>
      </c>
    </row>
    <row r="211" ht="12.75">
      <c r="AC211" t="s">
        <v>579</v>
      </c>
    </row>
    <row r="212" ht="12.75">
      <c r="AC212" t="s">
        <v>580</v>
      </c>
    </row>
    <row r="213" ht="12.75">
      <c r="AC213" t="s">
        <v>581</v>
      </c>
    </row>
    <row r="214" ht="12.75">
      <c r="AC214" t="s">
        <v>582</v>
      </c>
    </row>
    <row r="215" ht="12.75">
      <c r="AC215" t="s">
        <v>583</v>
      </c>
    </row>
    <row r="216" ht="12.75">
      <c r="AC216" t="s">
        <v>584</v>
      </c>
    </row>
    <row r="217" ht="12.75">
      <c r="AC217" t="s">
        <v>585</v>
      </c>
    </row>
    <row r="218" ht="12.75">
      <c r="AC218" t="s">
        <v>586</v>
      </c>
    </row>
    <row r="219" ht="12.75">
      <c r="AC219" t="s">
        <v>587</v>
      </c>
    </row>
    <row r="220" ht="12.75">
      <c r="AC220" t="s">
        <v>588</v>
      </c>
    </row>
    <row r="221" ht="12.75">
      <c r="AC221" t="s">
        <v>589</v>
      </c>
    </row>
    <row r="222" ht="12.75">
      <c r="AC222" t="s">
        <v>590</v>
      </c>
    </row>
    <row r="223" ht="12.75">
      <c r="AC223" t="s">
        <v>591</v>
      </c>
    </row>
    <row r="224" ht="12.75">
      <c r="AC224" t="s">
        <v>592</v>
      </c>
    </row>
    <row r="225" ht="12.75">
      <c r="AC225" t="s">
        <v>593</v>
      </c>
    </row>
    <row r="226" ht="12.75">
      <c r="AC226" t="s">
        <v>594</v>
      </c>
    </row>
    <row r="227" ht="12.75">
      <c r="AC227" t="s">
        <v>595</v>
      </c>
    </row>
    <row r="228" ht="12.75">
      <c r="AC228" t="s">
        <v>596</v>
      </c>
    </row>
    <row r="229" ht="12.75">
      <c r="AC229" t="s">
        <v>597</v>
      </c>
    </row>
    <row r="230" ht="12.75">
      <c r="AC230" t="s">
        <v>598</v>
      </c>
    </row>
    <row r="231" ht="12.75">
      <c r="AC231" t="s">
        <v>599</v>
      </c>
    </row>
    <row r="232" ht="12.75">
      <c r="AC232" t="s">
        <v>600</v>
      </c>
    </row>
    <row r="233" ht="12.75">
      <c r="AC233" t="s">
        <v>601</v>
      </c>
    </row>
    <row r="234" ht="12.75">
      <c r="AC234" t="s">
        <v>602</v>
      </c>
    </row>
    <row r="235" ht="12.75">
      <c r="AC235" t="s">
        <v>603</v>
      </c>
    </row>
    <row r="236" ht="12.75">
      <c r="AC236" t="s">
        <v>604</v>
      </c>
    </row>
    <row r="237" ht="12.75">
      <c r="AC237" t="s">
        <v>605</v>
      </c>
    </row>
    <row r="238" ht="12.75">
      <c r="AC238" t="s">
        <v>606</v>
      </c>
    </row>
    <row r="239" ht="12.75">
      <c r="AC239" t="s">
        <v>607</v>
      </c>
    </row>
    <row r="240" ht="12.75">
      <c r="AC240" t="s">
        <v>608</v>
      </c>
    </row>
    <row r="241" ht="12.75">
      <c r="AC241" t="s">
        <v>609</v>
      </c>
    </row>
    <row r="242" ht="12.75">
      <c r="AC242" t="s">
        <v>610</v>
      </c>
    </row>
    <row r="243" ht="12.75">
      <c r="AC243" t="s">
        <v>611</v>
      </c>
    </row>
    <row r="244" ht="12.75">
      <c r="AC244" t="s">
        <v>612</v>
      </c>
    </row>
    <row r="245" ht="12.75">
      <c r="AC245" t="s">
        <v>613</v>
      </c>
    </row>
    <row r="246" ht="12.75">
      <c r="AC246" t="s">
        <v>614</v>
      </c>
    </row>
    <row r="247" ht="12.75">
      <c r="AC247" t="s">
        <v>615</v>
      </c>
    </row>
    <row r="248" ht="12.75">
      <c r="AC248" t="s">
        <v>616</v>
      </c>
    </row>
    <row r="249" ht="12.75">
      <c r="AC249" t="s">
        <v>617</v>
      </c>
    </row>
    <row r="250" ht="12.75">
      <c r="AC250" t="s">
        <v>618</v>
      </c>
    </row>
    <row r="251" ht="12.75">
      <c r="AC251" t="s">
        <v>619</v>
      </c>
    </row>
    <row r="252" ht="12.75">
      <c r="AC252" t="s">
        <v>620</v>
      </c>
    </row>
    <row r="253" ht="12.75">
      <c r="AC253" t="s">
        <v>621</v>
      </c>
    </row>
    <row r="254" ht="12.75">
      <c r="AC254" t="s">
        <v>622</v>
      </c>
    </row>
    <row r="255" ht="12.75">
      <c r="AC255" t="s">
        <v>623</v>
      </c>
    </row>
    <row r="256" ht="12.75">
      <c r="AC256" t="s">
        <v>624</v>
      </c>
    </row>
    <row r="257" ht="12.75">
      <c r="AC257" t="s">
        <v>625</v>
      </c>
    </row>
    <row r="258" ht="12.75">
      <c r="AC258" t="s">
        <v>626</v>
      </c>
    </row>
    <row r="259" ht="12.75">
      <c r="AC259" t="s">
        <v>627</v>
      </c>
    </row>
    <row r="260" ht="12.75">
      <c r="AC260" t="s">
        <v>628</v>
      </c>
    </row>
    <row r="261" ht="12.75">
      <c r="AC261" t="s">
        <v>629</v>
      </c>
    </row>
    <row r="262" ht="12.75">
      <c r="AC262" t="s">
        <v>630</v>
      </c>
    </row>
    <row r="263" ht="12.75">
      <c r="AC263" t="s">
        <v>631</v>
      </c>
    </row>
    <row r="264" ht="12.75">
      <c r="AC264" t="s">
        <v>632</v>
      </c>
    </row>
    <row r="265" ht="12.75">
      <c r="AC265" t="s">
        <v>633</v>
      </c>
    </row>
    <row r="266" ht="12.75">
      <c r="AC266" t="s">
        <v>634</v>
      </c>
    </row>
    <row r="267" ht="12.75">
      <c r="AC267" t="s">
        <v>635</v>
      </c>
    </row>
    <row r="268" ht="12.75">
      <c r="AC268" t="s">
        <v>636</v>
      </c>
    </row>
    <row r="269" ht="12.75">
      <c r="AC269" t="s">
        <v>637</v>
      </c>
    </row>
    <row r="270" ht="12.75">
      <c r="AC270" t="s">
        <v>638</v>
      </c>
    </row>
    <row r="271" ht="12.75">
      <c r="AC271" t="s">
        <v>639</v>
      </c>
    </row>
    <row r="272" ht="12.75">
      <c r="AC272" t="s">
        <v>640</v>
      </c>
    </row>
    <row r="273" ht="12.75">
      <c r="AC273" t="s">
        <v>641</v>
      </c>
    </row>
    <row r="274" ht="12.75">
      <c r="AC274" t="s">
        <v>642</v>
      </c>
    </row>
    <row r="275" ht="12.75">
      <c r="AC275" t="s">
        <v>643</v>
      </c>
    </row>
    <row r="276" ht="12.75">
      <c r="AC276" t="s">
        <v>644</v>
      </c>
    </row>
    <row r="277" ht="12.75">
      <c r="AC277" t="s">
        <v>645</v>
      </c>
    </row>
    <row r="278" ht="12.75">
      <c r="AC278" t="s">
        <v>646</v>
      </c>
    </row>
    <row r="279" ht="12.75">
      <c r="AC279" t="s">
        <v>647</v>
      </c>
    </row>
    <row r="280" ht="12.75">
      <c r="AC280" t="s">
        <v>648</v>
      </c>
    </row>
    <row r="281" ht="12.75">
      <c r="AC281" t="s">
        <v>649</v>
      </c>
    </row>
    <row r="282" ht="12.75">
      <c r="AC282" t="s">
        <v>650</v>
      </c>
    </row>
    <row r="283" ht="12.75">
      <c r="AC283" t="s">
        <v>651</v>
      </c>
    </row>
    <row r="284" ht="12.75">
      <c r="AC284" t="s">
        <v>652</v>
      </c>
    </row>
    <row r="285" ht="12.75">
      <c r="AC285" t="s">
        <v>653</v>
      </c>
    </row>
    <row r="286" ht="12.75">
      <c r="AC286" t="s">
        <v>654</v>
      </c>
    </row>
    <row r="287" ht="12.75">
      <c r="AC287" t="s">
        <v>655</v>
      </c>
    </row>
    <row r="288" ht="12.75">
      <c r="AC288" t="s">
        <v>656</v>
      </c>
    </row>
    <row r="289" ht="12.75">
      <c r="AC289" t="s">
        <v>657</v>
      </c>
    </row>
    <row r="290" ht="12.75">
      <c r="AC290" t="s">
        <v>658</v>
      </c>
    </row>
    <row r="291" ht="12.75">
      <c r="AC291" t="s">
        <v>659</v>
      </c>
    </row>
    <row r="292" ht="12.75">
      <c r="AC292" t="s">
        <v>660</v>
      </c>
    </row>
    <row r="293" ht="12.75">
      <c r="AC293" t="s">
        <v>661</v>
      </c>
    </row>
    <row r="294" ht="12.75">
      <c r="AC294" t="s">
        <v>662</v>
      </c>
    </row>
    <row r="295" ht="12.75">
      <c r="AC295" t="s">
        <v>663</v>
      </c>
    </row>
    <row r="296" ht="12.75">
      <c r="AC296" t="s">
        <v>664</v>
      </c>
    </row>
    <row r="297" ht="12.75">
      <c r="AC297" t="s">
        <v>665</v>
      </c>
    </row>
    <row r="298" ht="12.75">
      <c r="AC298" t="s">
        <v>666</v>
      </c>
    </row>
    <row r="299" ht="12.75">
      <c r="AC299" t="s">
        <v>667</v>
      </c>
    </row>
    <row r="300" ht="12.75">
      <c r="AC300" t="s">
        <v>668</v>
      </c>
    </row>
    <row r="301" ht="12.75">
      <c r="AC301" t="s">
        <v>669</v>
      </c>
    </row>
    <row r="302" ht="12.75">
      <c r="AC302" t="s">
        <v>670</v>
      </c>
    </row>
    <row r="303" ht="12.75">
      <c r="AC303" t="s">
        <v>671</v>
      </c>
    </row>
    <row r="304" ht="12.75">
      <c r="AC304" t="s">
        <v>672</v>
      </c>
    </row>
    <row r="305" ht="12.75">
      <c r="AC305" t="s">
        <v>673</v>
      </c>
    </row>
    <row r="306" ht="12.75">
      <c r="AC306" t="s">
        <v>674</v>
      </c>
    </row>
    <row r="307" ht="12.75">
      <c r="AC307" t="s">
        <v>675</v>
      </c>
    </row>
    <row r="308" ht="12.75">
      <c r="AC308" t="s">
        <v>676</v>
      </c>
    </row>
    <row r="309" ht="12.75">
      <c r="AC309" t="s">
        <v>677</v>
      </c>
    </row>
    <row r="310" ht="12.75">
      <c r="AC310" t="s">
        <v>678</v>
      </c>
    </row>
    <row r="311" ht="12.75">
      <c r="AC311" t="s">
        <v>679</v>
      </c>
    </row>
    <row r="312" ht="12.75">
      <c r="AC312" t="s">
        <v>680</v>
      </c>
    </row>
    <row r="313" ht="12.75">
      <c r="AC313" t="s">
        <v>681</v>
      </c>
    </row>
    <row r="314" ht="12.75">
      <c r="AC314" t="s">
        <v>682</v>
      </c>
    </row>
    <row r="315" ht="12.75">
      <c r="AC315" t="s">
        <v>683</v>
      </c>
    </row>
    <row r="316" ht="12.75">
      <c r="AC316" t="s">
        <v>684</v>
      </c>
    </row>
    <row r="317" ht="12.75">
      <c r="AC317" t="s">
        <v>685</v>
      </c>
    </row>
    <row r="318" ht="12.75">
      <c r="AC318" t="s">
        <v>686</v>
      </c>
    </row>
    <row r="319" ht="12.75">
      <c r="AC319" t="s">
        <v>687</v>
      </c>
    </row>
    <row r="320" ht="12.75">
      <c r="AC320" t="s">
        <v>688</v>
      </c>
    </row>
    <row r="321" ht="12.75">
      <c r="AC321" t="s">
        <v>689</v>
      </c>
    </row>
    <row r="322" ht="12.75">
      <c r="AC322" t="s">
        <v>690</v>
      </c>
    </row>
    <row r="323" ht="12.75">
      <c r="AC323" t="s">
        <v>691</v>
      </c>
    </row>
    <row r="324" ht="12.75">
      <c r="AC324" t="s">
        <v>692</v>
      </c>
    </row>
    <row r="325" ht="12.75">
      <c r="AC325" t="s">
        <v>693</v>
      </c>
    </row>
    <row r="326" ht="12.75">
      <c r="AC326" t="s">
        <v>694</v>
      </c>
    </row>
    <row r="327" ht="12.75">
      <c r="AC327" t="s">
        <v>695</v>
      </c>
    </row>
    <row r="328" ht="12.75">
      <c r="AC328" t="s">
        <v>696</v>
      </c>
    </row>
    <row r="329" ht="12.75">
      <c r="AC329" t="s">
        <v>697</v>
      </c>
    </row>
    <row r="330" ht="12.75">
      <c r="AC330" t="s">
        <v>698</v>
      </c>
    </row>
    <row r="331" ht="12.75">
      <c r="AC331" t="s">
        <v>699</v>
      </c>
    </row>
    <row r="332" ht="12.75">
      <c r="AC332" t="s">
        <v>700</v>
      </c>
    </row>
    <row r="333" ht="12.75">
      <c r="AC333" t="s">
        <v>701</v>
      </c>
    </row>
    <row r="334" ht="12.75">
      <c r="AC334" t="s">
        <v>702</v>
      </c>
    </row>
    <row r="335" ht="12.75">
      <c r="AC335" t="s">
        <v>703</v>
      </c>
    </row>
    <row r="336" ht="12.75">
      <c r="AC336" t="s">
        <v>704</v>
      </c>
    </row>
    <row r="337" ht="12.75">
      <c r="AC337" t="s">
        <v>705</v>
      </c>
    </row>
    <row r="338" ht="12.75">
      <c r="AC338" t="s">
        <v>706</v>
      </c>
    </row>
    <row r="339" ht="12.75">
      <c r="AC339" t="s">
        <v>707</v>
      </c>
    </row>
    <row r="340" ht="12.75">
      <c r="AC340" t="s">
        <v>708</v>
      </c>
    </row>
    <row r="341" ht="12.75">
      <c r="AC341" t="s">
        <v>709</v>
      </c>
    </row>
    <row r="342" ht="12.75">
      <c r="AC342" t="s">
        <v>710</v>
      </c>
    </row>
    <row r="343" ht="12.75">
      <c r="AC343" t="s">
        <v>711</v>
      </c>
    </row>
    <row r="344" ht="12.75">
      <c r="AC344" t="s">
        <v>712</v>
      </c>
    </row>
    <row r="345" ht="12.75">
      <c r="AC345" t="s">
        <v>713</v>
      </c>
    </row>
    <row r="346" ht="12.75">
      <c r="AC346" t="s">
        <v>714</v>
      </c>
    </row>
    <row r="347" ht="12.75">
      <c r="AC347" t="s">
        <v>715</v>
      </c>
    </row>
    <row r="348" ht="12.75">
      <c r="AC348" t="s">
        <v>716</v>
      </c>
    </row>
    <row r="349" ht="12.75">
      <c r="AC349" t="s">
        <v>717</v>
      </c>
    </row>
    <row r="350" ht="12.75">
      <c r="AC350" t="s">
        <v>718</v>
      </c>
    </row>
    <row r="351" ht="12.75">
      <c r="AC351" t="s">
        <v>719</v>
      </c>
    </row>
    <row r="352" ht="12.75">
      <c r="AC352" t="s">
        <v>720</v>
      </c>
    </row>
    <row r="353" ht="12.75">
      <c r="AC353" t="s">
        <v>721</v>
      </c>
    </row>
    <row r="354" ht="12.75">
      <c r="AC354" t="s">
        <v>722</v>
      </c>
    </row>
    <row r="355" ht="12.75">
      <c r="AC355" t="s">
        <v>723</v>
      </c>
    </row>
    <row r="356" ht="12.75">
      <c r="AC356" t="s">
        <v>724</v>
      </c>
    </row>
    <row r="357" ht="12.75">
      <c r="AC357" t="s">
        <v>725</v>
      </c>
    </row>
    <row r="358" ht="12.75">
      <c r="AC358" t="s">
        <v>726</v>
      </c>
    </row>
    <row r="359" ht="12.75">
      <c r="AC359" t="s">
        <v>727</v>
      </c>
    </row>
    <row r="360" spans="26:29" ht="12.75">
      <c r="Z360" t="s">
        <v>736</v>
      </c>
      <c r="AC360" t="s">
        <v>728</v>
      </c>
    </row>
    <row r="365" ht="12.75">
      <c r="D365" s="3" t="s">
        <v>735</v>
      </c>
    </row>
    <row r="367" spans="3:29" ht="12.75">
      <c r="C367" s="2" t="s">
        <v>181</v>
      </c>
      <c r="D367" s="2" t="s">
        <v>181</v>
      </c>
      <c r="E367" s="2" t="s">
        <v>181</v>
      </c>
      <c r="F367" s="2" t="s">
        <v>181</v>
      </c>
      <c r="G367" s="2" t="s">
        <v>181</v>
      </c>
      <c r="H367" s="2" t="s">
        <v>181</v>
      </c>
      <c r="M367" t="s">
        <v>734</v>
      </c>
      <c r="N367" t="s">
        <v>734</v>
      </c>
      <c r="O367" t="s">
        <v>734</v>
      </c>
      <c r="P367" t="s">
        <v>734</v>
      </c>
      <c r="Q367" t="s">
        <v>734</v>
      </c>
      <c r="R367" t="s">
        <v>734</v>
      </c>
      <c r="S367" t="s">
        <v>733</v>
      </c>
      <c r="T367" t="s">
        <v>732</v>
      </c>
      <c r="U367">
        <v>4</v>
      </c>
      <c r="Z367" t="s">
        <v>737</v>
      </c>
      <c r="AC367" t="s">
        <v>729</v>
      </c>
    </row>
    <row r="369" ht="12.75">
      <c r="B369" t="str">
        <f>'Change Frequencies'!B96</f>
        <v>Hex Address</v>
      </c>
    </row>
    <row r="370" spans="2:29" ht="12.75">
      <c r="B370" t="str">
        <f>'Change Frequencies'!B115</f>
        <v>002100:</v>
      </c>
      <c r="C370" s="50" t="str">
        <f aca="true" t="shared" si="3" ref="C370:H370">+C367</f>
        <v>FF</v>
      </c>
      <c r="D370" s="50" t="str">
        <f t="shared" si="3"/>
        <v>FF</v>
      </c>
      <c r="E370" s="50" t="str">
        <f t="shared" si="3"/>
        <v>FF</v>
      </c>
      <c r="F370" s="50" t="str">
        <f t="shared" si="3"/>
        <v>FF</v>
      </c>
      <c r="G370" s="50" t="str">
        <f t="shared" si="3"/>
        <v>FF</v>
      </c>
      <c r="H370" s="50" t="str">
        <f t="shared" si="3"/>
        <v>FF</v>
      </c>
      <c r="I370" s="50">
        <f>'Change Frequencies'!I115</f>
        <v>0</v>
      </c>
      <c r="J370" s="50">
        <f>'Change Frequencies'!J115</f>
        <v>0</v>
      </c>
      <c r="L370" s="2" t="s">
        <v>355</v>
      </c>
      <c r="M370" s="52" t="str">
        <f>+BIN2HEX(HEX2BIN(C370,8),2)&amp;BIN2HEX(HEX2BIN(0,8),2)</f>
        <v>FF00</v>
      </c>
      <c r="N370" s="52" t="str">
        <f>+BIN2HEX(HEX2BIN(D370,8),2)&amp;BIN2HEX(HEX2BIN(0,8),2)</f>
        <v>FF00</v>
      </c>
      <c r="O370" s="52" t="str">
        <f>+BIN2HEX(HEX2BIN(E370,8),2)&amp;BIN2HEX(HEX2BIN(0,8),2)</f>
        <v>FF00</v>
      </c>
      <c r="P370" s="52" t="str">
        <f>+BIN2HEX(HEX2BIN(F370,8),2)&amp;BIN2HEX(HEX2BIN(0,8),2)</f>
        <v>FF00</v>
      </c>
      <c r="Q370" s="52" t="str">
        <f>+BIN2HEX(HEX2BIN(G370,8),2)&amp;BIN2HEX(HEX2BIN(0,8),2)</f>
        <v>FF00</v>
      </c>
      <c r="R370" s="52" t="str">
        <f>+BIN2HEX(HEX2BIN(H370,8),2)&amp;BIN2HEX(HEX2BIN(0,8),2)</f>
        <v>FF00</v>
      </c>
      <c r="S370" s="52" t="str">
        <f>+BIN2HEX(HEX2BIN(I370,8),2)&amp;BIN2HEX(HEX2BIN(0,8),2)</f>
        <v>0000</v>
      </c>
      <c r="T370" s="52" t="str">
        <f>+BIN2HEX(HEX2BIN(J370,8),2)&amp;BIN2HEX(HEX2BIN(0,8),2)</f>
        <v>0000</v>
      </c>
      <c r="U370" s="50" t="str">
        <f aca="true" t="shared" si="4" ref="U370:U382">+AA370</f>
        <v>B4</v>
      </c>
      <c r="W370" s="51">
        <f>+HEX2DEC(MID($L370,2,2))+HEX2DEC(MID($L370,4,2))+HEX2DEC(MID($L370,6,2))+HEX2DEC(MID($L370,8,2))+HEX2DEC(MID($M370,1,2))+HEX2DEC(MID($M370,3,2))+HEX2DEC(MID($N370,1,2))+HEX2DEC(MID($N370,3,2))+HEX2DEC(MID($O370,1,2))+HEX2DEC(MID($O370,3,2))+HEX2DEC(MID($P370,1,2))+HEX2DEC(MID($P370,3,2))+HEX2DEC(MID($Q370,1,2))+HEX2DEC(MID($Q370,3,2))+HEX2DEC(MID($R370,1,2))+HEX2DEC(MID($R370,3,2))+HEX2DEC(MID($S370,1,2))+HEX2DEC(MID($S370,3,2))+HEX2DEC(MID($T370,1,2))+HEX2DEC(MID($T370,3,2))</f>
        <v>1612</v>
      </c>
      <c r="X370" s="2" t="str">
        <f>+DEC2HEX(W370)</f>
        <v>64C</v>
      </c>
      <c r="Y370" s="2" t="str">
        <f>+(RIGHT(X370,2))</f>
        <v>4C</v>
      </c>
      <c r="Z370" s="2">
        <f>256-HEX2DEC(Y370)</f>
        <v>180</v>
      </c>
      <c r="AA370" s="2" t="str">
        <f>IF(MOD(Z370,256)=0,"00",DEC2HEX(Z370,2))</f>
        <v>B4</v>
      </c>
      <c r="AC370" t="str">
        <f aca="true" t="shared" si="5" ref="AC370:AC382">+L370&amp;M370&amp;N370&amp;O370&amp;P370&amp;Q370&amp;R370&amp;S370&amp;T370&amp;U370</f>
        <v>:10420000FF00FF00FF00FF00FF00FF0000000000B4</v>
      </c>
    </row>
    <row r="371" spans="2:29" ht="12.75">
      <c r="B371" t="str">
        <f>'Change Frequencies'!B116</f>
        <v>002108:</v>
      </c>
      <c r="C371" s="50">
        <f>'Change Frequencies'!C116</f>
        <v>0</v>
      </c>
      <c r="D371" s="50">
        <f>'Change Frequencies'!D116</f>
        <v>0</v>
      </c>
      <c r="E371" s="50">
        <f>'Change Frequencies'!E116</f>
        <v>0</v>
      </c>
      <c r="F371" s="50">
        <f>'Change Frequencies'!F116</f>
        <v>0</v>
      </c>
      <c r="G371" s="50">
        <f>'Change Frequencies'!G116</f>
        <v>0</v>
      </c>
      <c r="H371" s="50">
        <f>'Change Frequencies'!H116</f>
        <v>0</v>
      </c>
      <c r="I371" s="50">
        <f>'Change Frequencies'!I116</f>
        <v>0</v>
      </c>
      <c r="J371" s="50">
        <f>'Change Frequencies'!J116</f>
        <v>0</v>
      </c>
      <c r="L371" s="2" t="s">
        <v>356</v>
      </c>
      <c r="M371" s="52" t="str">
        <f>+BIN2HEX(HEX2BIN(C371,8),2)&amp;BIN2HEX(HEX2BIN(0,8),2)</f>
        <v>0000</v>
      </c>
      <c r="N371" s="52" t="str">
        <f>+BIN2HEX(HEX2BIN(D371,8),2)&amp;BIN2HEX(HEX2BIN(0,8),2)</f>
        <v>0000</v>
      </c>
      <c r="O371" s="52" t="str">
        <f>+BIN2HEX(HEX2BIN(E371,8),2)&amp;BIN2HEX(HEX2BIN(0,8),2)</f>
        <v>0000</v>
      </c>
      <c r="P371" s="52" t="str">
        <f>+BIN2HEX(HEX2BIN(F371,8),2)&amp;BIN2HEX(HEX2BIN(0,8),2)</f>
        <v>0000</v>
      </c>
      <c r="Q371" s="52" t="str">
        <f>+BIN2HEX(HEX2BIN(G371,8),2)&amp;BIN2HEX(HEX2BIN(0,8),2)</f>
        <v>0000</v>
      </c>
      <c r="R371" s="52" t="str">
        <f>+BIN2HEX(HEX2BIN(H371,8),2)&amp;BIN2HEX(HEX2BIN(0,8),2)</f>
        <v>0000</v>
      </c>
      <c r="S371" s="52" t="str">
        <f>+BIN2HEX(HEX2BIN(I371,8),2)&amp;BIN2HEX(HEX2BIN(0,8),2)</f>
        <v>0000</v>
      </c>
      <c r="T371" s="52" t="str">
        <f>+BIN2HEX(HEX2BIN(J371,8),2)&amp;BIN2HEX(HEX2BIN(0,8),2)</f>
        <v>0000</v>
      </c>
      <c r="U371" s="50" t="str">
        <f t="shared" si="4"/>
        <v>9E</v>
      </c>
      <c r="W371" s="51">
        <f>+HEX2DEC(MID($L371,2,2))+HEX2DEC(MID($L371,4,2))+HEX2DEC(MID($L371,6,2))+HEX2DEC(MID($L371,8,2))+HEX2DEC(MID($M371,1,2))+HEX2DEC(MID($M371,3,2))+HEX2DEC(MID($N371,1,2))+HEX2DEC(MID($N371,3,2))+HEX2DEC(MID($O371,1,2))+HEX2DEC(MID($O371,3,2))+HEX2DEC(MID($P371,1,2))+HEX2DEC(MID($P371,3,2))+HEX2DEC(MID($Q371,1,2))+HEX2DEC(MID($Q371,3,2))+HEX2DEC(MID($R371,1,2))+HEX2DEC(MID($R371,3,2))+HEX2DEC(MID($S371,1,2))+HEX2DEC(MID($S371,3,2))+HEX2DEC(MID($T371,1,2))+HEX2DEC(MID($T371,3,2))</f>
        <v>98</v>
      </c>
      <c r="X371" s="2" t="str">
        <f>+DEC2HEX(W371)</f>
        <v>62</v>
      </c>
      <c r="Y371" s="2" t="str">
        <f aca="true" t="shared" si="6" ref="Y371:Y382">+(RIGHT(X371,2))</f>
        <v>62</v>
      </c>
      <c r="Z371" s="2">
        <f>256-HEX2DEC(Y371)</f>
        <v>158</v>
      </c>
      <c r="AA371" s="2" t="str">
        <f>IF(MOD(Z371,256)=0,"00",DEC2HEX(Z371,2))</f>
        <v>9E</v>
      </c>
      <c r="AC371" t="str">
        <f t="shared" si="5"/>
        <v>:10421000000000000000000000000000000000009E</v>
      </c>
    </row>
    <row r="372" spans="2:29" ht="12.75">
      <c r="B372" t="str">
        <f>'Change Frequencies'!B117</f>
        <v>002110:</v>
      </c>
      <c r="C372" s="50">
        <f>'Change Frequencies'!C117</f>
        <v>0</v>
      </c>
      <c r="D372" s="50">
        <f>'Change Frequencies'!D117</f>
        <v>0</v>
      </c>
      <c r="E372" s="50">
        <f>'Change Frequencies'!E117</f>
        <v>0</v>
      </c>
      <c r="F372" s="50">
        <f>'Change Frequencies'!F117</f>
        <v>0</v>
      </c>
      <c r="G372" s="50">
        <f>'Change Frequencies'!G117</f>
        <v>0</v>
      </c>
      <c r="H372" s="50">
        <f>'Change Frequencies'!H117</f>
        <v>0</v>
      </c>
      <c r="I372" s="50">
        <f>'Change Frequencies'!I117</f>
        <v>0</v>
      </c>
      <c r="J372" s="50">
        <f>'Change Frequencies'!J117</f>
        <v>0</v>
      </c>
      <c r="L372" s="2" t="s">
        <v>357</v>
      </c>
      <c r="M372" s="52" t="str">
        <f>+BIN2HEX(HEX2BIN(C372,8),2)&amp;BIN2HEX(HEX2BIN(0,8),2)</f>
        <v>0000</v>
      </c>
      <c r="N372" s="52" t="str">
        <f>+BIN2HEX(HEX2BIN(D372,8),2)&amp;BIN2HEX(HEX2BIN(0,8),2)</f>
        <v>0000</v>
      </c>
      <c r="O372" s="52" t="str">
        <f>+BIN2HEX(HEX2BIN(E372,8),2)&amp;BIN2HEX(HEX2BIN(0,8),2)</f>
        <v>0000</v>
      </c>
      <c r="P372" s="52" t="str">
        <f>+BIN2HEX(HEX2BIN(F372,8),2)&amp;BIN2HEX(HEX2BIN(0,8),2)</f>
        <v>0000</v>
      </c>
      <c r="Q372" s="52" t="str">
        <f>+BIN2HEX(HEX2BIN(G372,8),2)&amp;BIN2HEX(HEX2BIN(0,8),2)</f>
        <v>0000</v>
      </c>
      <c r="R372" s="52" t="str">
        <f>+BIN2HEX(HEX2BIN(H372,8),2)&amp;BIN2HEX(HEX2BIN(0,8),2)</f>
        <v>0000</v>
      </c>
      <c r="S372" s="52" t="str">
        <f>+BIN2HEX(HEX2BIN(I372,8),2)&amp;BIN2HEX(HEX2BIN(0,8),2)</f>
        <v>0000</v>
      </c>
      <c r="T372" s="52" t="str">
        <f>+BIN2HEX(HEX2BIN(J372,8),2)&amp;BIN2HEX(HEX2BIN(0,8),2)</f>
        <v>0000</v>
      </c>
      <c r="U372" s="50" t="str">
        <f t="shared" si="4"/>
        <v>8E</v>
      </c>
      <c r="W372" s="51">
        <f>+HEX2DEC(MID($L372,2,2))+HEX2DEC(MID($L372,4,2))+HEX2DEC(MID($L372,6,2))+HEX2DEC(MID($L372,8,2))+HEX2DEC(MID($M372,1,2))+HEX2DEC(MID($M372,3,2))+HEX2DEC(MID($N372,1,2))+HEX2DEC(MID($N372,3,2))+HEX2DEC(MID($O372,1,2))+HEX2DEC(MID($O372,3,2))+HEX2DEC(MID($P372,1,2))+HEX2DEC(MID($P372,3,2))+HEX2DEC(MID($Q372,1,2))+HEX2DEC(MID($Q372,3,2))+HEX2DEC(MID($R372,1,2))+HEX2DEC(MID($R372,3,2))+HEX2DEC(MID($S372,1,2))+HEX2DEC(MID($S372,3,2))+HEX2DEC(MID($T372,1,2))+HEX2DEC(MID($T372,3,2))</f>
        <v>114</v>
      </c>
      <c r="X372" s="2" t="str">
        <f>+DEC2HEX(W372)</f>
        <v>72</v>
      </c>
      <c r="Y372" s="2" t="str">
        <f t="shared" si="6"/>
        <v>72</v>
      </c>
      <c r="Z372" s="2">
        <f>256-HEX2DEC(Y372)</f>
        <v>142</v>
      </c>
      <c r="AA372" s="2" t="str">
        <f>IF(MOD(Z372,256)=0,"00",DEC2HEX(Z372,2))</f>
        <v>8E</v>
      </c>
      <c r="AC372" t="str">
        <f t="shared" si="5"/>
        <v>:10422000000000000000000000000000000000008E</v>
      </c>
    </row>
    <row r="373" spans="2:29" ht="12.75">
      <c r="B373" t="str">
        <f>'Change Frequencies'!B118</f>
        <v>002118:</v>
      </c>
      <c r="C373" s="50">
        <f>'Change Frequencies'!C118</f>
        <v>0</v>
      </c>
      <c r="D373" s="50">
        <f>'Change Frequencies'!D118</f>
        <v>0</v>
      </c>
      <c r="E373" s="50">
        <f>'Change Frequencies'!E118</f>
        <v>0</v>
      </c>
      <c r="F373" s="50">
        <f>'Change Frequencies'!F118</f>
        <v>0</v>
      </c>
      <c r="G373" s="50">
        <f>'Change Frequencies'!G118</f>
        <v>0</v>
      </c>
      <c r="H373" s="50">
        <f>'Change Frequencies'!H118</f>
        <v>0</v>
      </c>
      <c r="I373" s="50">
        <f>'Change Frequencies'!I118</f>
        <v>0</v>
      </c>
      <c r="J373" s="50">
        <f>'Change Frequencies'!J118</f>
        <v>0</v>
      </c>
      <c r="L373" s="2" t="s">
        <v>358</v>
      </c>
      <c r="M373" s="52" t="str">
        <f>+BIN2HEX(HEX2BIN(C373,8),2)&amp;BIN2HEX(HEX2BIN(0,8),2)</f>
        <v>0000</v>
      </c>
      <c r="N373" s="52" t="str">
        <f>+BIN2HEX(HEX2BIN(D373,8),2)&amp;BIN2HEX(HEX2BIN(0,8),2)</f>
        <v>0000</v>
      </c>
      <c r="O373" s="52" t="str">
        <f>+BIN2HEX(HEX2BIN(E373,8),2)&amp;BIN2HEX(HEX2BIN(0,8),2)</f>
        <v>0000</v>
      </c>
      <c r="P373" s="52" t="str">
        <f>+BIN2HEX(HEX2BIN(F373,8),2)&amp;BIN2HEX(HEX2BIN(0,8),2)</f>
        <v>0000</v>
      </c>
      <c r="Q373" s="52" t="str">
        <f>+BIN2HEX(HEX2BIN(G373,8),2)&amp;BIN2HEX(HEX2BIN(0,8),2)</f>
        <v>0000</v>
      </c>
      <c r="R373" s="52" t="str">
        <f>+BIN2HEX(HEX2BIN(H373,8),2)&amp;BIN2HEX(HEX2BIN(0,8),2)</f>
        <v>0000</v>
      </c>
      <c r="S373" s="52" t="str">
        <f>+BIN2HEX(HEX2BIN(I373,8),2)&amp;BIN2HEX(HEX2BIN(0,8),2)</f>
        <v>0000</v>
      </c>
      <c r="T373" s="52" t="str">
        <f>+BIN2HEX(HEX2BIN(J373,8),2)&amp;BIN2HEX(HEX2BIN(0,8),2)</f>
        <v>0000</v>
      </c>
      <c r="U373" s="50" t="str">
        <f t="shared" si="4"/>
        <v>7E</v>
      </c>
      <c r="W373" s="51">
        <f>+HEX2DEC(MID($L373,2,2))+HEX2DEC(MID($L373,4,2))+HEX2DEC(MID($L373,6,2))+HEX2DEC(MID($L373,8,2))+HEX2DEC(MID($M373,1,2))+HEX2DEC(MID($M373,3,2))+HEX2DEC(MID($N373,1,2))+HEX2DEC(MID($N373,3,2))+HEX2DEC(MID($O373,1,2))+HEX2DEC(MID($O373,3,2))+HEX2DEC(MID($P373,1,2))+HEX2DEC(MID($P373,3,2))+HEX2DEC(MID($Q373,1,2))+HEX2DEC(MID($Q373,3,2))+HEX2DEC(MID($R373,1,2))+HEX2DEC(MID($R373,3,2))+HEX2DEC(MID($S373,1,2))+HEX2DEC(MID($S373,3,2))+HEX2DEC(MID($T373,1,2))+HEX2DEC(MID($T373,3,2))</f>
        <v>130</v>
      </c>
      <c r="X373" s="2" t="str">
        <f>+DEC2HEX(W373)</f>
        <v>82</v>
      </c>
      <c r="Y373" s="2" t="str">
        <f t="shared" si="6"/>
        <v>82</v>
      </c>
      <c r="Z373" s="2">
        <f>256-HEX2DEC(Y373)</f>
        <v>126</v>
      </c>
      <c r="AA373" s="2" t="str">
        <f>IF(MOD(Z373,256)=0,"00",DEC2HEX(Z373,2))</f>
        <v>7E</v>
      </c>
      <c r="AC373" t="str">
        <f t="shared" si="5"/>
        <v>:10423000000000000000000000000000000000007E</v>
      </c>
    </row>
    <row r="374" spans="2:29" ht="12.75">
      <c r="B374" t="str">
        <f>'Change Frequencies'!B119</f>
        <v>002120:</v>
      </c>
      <c r="C374" s="50">
        <f>'Change Frequencies'!C119</f>
        <v>0</v>
      </c>
      <c r="D374" s="50">
        <f>'Change Frequencies'!D119</f>
        <v>0</v>
      </c>
      <c r="E374" s="50">
        <f>'Change Frequencies'!E119</f>
        <v>0</v>
      </c>
      <c r="F374" s="50">
        <f>'Change Frequencies'!F119</f>
        <v>0</v>
      </c>
      <c r="G374" s="50">
        <f>'Change Frequencies'!G119</f>
        <v>0</v>
      </c>
      <c r="H374" s="50">
        <f>'Change Frequencies'!H119</f>
        <v>0</v>
      </c>
      <c r="I374" s="50">
        <f>'Change Frequencies'!I119</f>
        <v>0</v>
      </c>
      <c r="J374" s="50">
        <f>'Change Frequencies'!J119</f>
        <v>0</v>
      </c>
      <c r="L374" s="2" t="s">
        <v>359</v>
      </c>
      <c r="M374" s="52" t="str">
        <f>+BIN2HEX(HEX2BIN(C374,8),2)&amp;BIN2HEX(HEX2BIN(0,8),2)</f>
        <v>0000</v>
      </c>
      <c r="N374" s="52" t="str">
        <f>+BIN2HEX(HEX2BIN(D374,8),2)&amp;BIN2HEX(HEX2BIN(0,8),2)</f>
        <v>0000</v>
      </c>
      <c r="O374" s="52" t="str">
        <f>+BIN2HEX(HEX2BIN(E374,8),2)&amp;BIN2HEX(HEX2BIN(0,8),2)</f>
        <v>0000</v>
      </c>
      <c r="P374" s="52" t="str">
        <f>+BIN2HEX(HEX2BIN(F374,8),2)&amp;BIN2HEX(HEX2BIN(0,8),2)</f>
        <v>0000</v>
      </c>
      <c r="Q374" s="52" t="str">
        <f>+BIN2HEX(HEX2BIN(G374,8),2)&amp;BIN2HEX(HEX2BIN(0,8),2)</f>
        <v>0000</v>
      </c>
      <c r="R374" s="52" t="str">
        <f>+BIN2HEX(HEX2BIN(H374,8),2)&amp;BIN2HEX(HEX2BIN(0,8),2)</f>
        <v>0000</v>
      </c>
      <c r="S374" s="52" t="str">
        <f>+BIN2HEX(HEX2BIN(I374,8),2)&amp;BIN2HEX(HEX2BIN(0,8),2)</f>
        <v>0000</v>
      </c>
      <c r="T374" s="52" t="str">
        <f>+BIN2HEX(HEX2BIN(J374,8),2)&amp;BIN2HEX(HEX2BIN(0,8),2)</f>
        <v>0000</v>
      </c>
      <c r="U374" s="50" t="str">
        <f t="shared" si="4"/>
        <v>6E</v>
      </c>
      <c r="W374" s="51">
        <f>+HEX2DEC(MID($L374,2,2))+HEX2DEC(MID($L374,4,2))+HEX2DEC(MID($L374,6,2))+HEX2DEC(MID($L374,8,2))+HEX2DEC(MID($M374,1,2))+HEX2DEC(MID($M374,3,2))+HEX2DEC(MID($N374,1,2))+HEX2DEC(MID($N374,3,2))+HEX2DEC(MID($O374,1,2))+HEX2DEC(MID($O374,3,2))+HEX2DEC(MID($P374,1,2))+HEX2DEC(MID($P374,3,2))+HEX2DEC(MID($Q374,1,2))+HEX2DEC(MID($Q374,3,2))+HEX2DEC(MID($R374,1,2))+HEX2DEC(MID($R374,3,2))+HEX2DEC(MID($S374,1,2))+HEX2DEC(MID($S374,3,2))+HEX2DEC(MID($T374,1,2))+HEX2DEC(MID($T374,3,2))</f>
        <v>146</v>
      </c>
      <c r="X374" s="2" t="str">
        <f>+DEC2HEX(W374)</f>
        <v>92</v>
      </c>
      <c r="Y374" s="2" t="str">
        <f t="shared" si="6"/>
        <v>92</v>
      </c>
      <c r="Z374" s="2">
        <f>256-HEX2DEC(Y374)</f>
        <v>110</v>
      </c>
      <c r="AA374" s="2" t="str">
        <f>IF(MOD(Z374,256)=0,"00",DEC2HEX(Z374,2))</f>
        <v>6E</v>
      </c>
      <c r="AC374" t="str">
        <f t="shared" si="5"/>
        <v>:10424000000000000000000000000000000000006E</v>
      </c>
    </row>
    <row r="375" spans="2:29" ht="12.75">
      <c r="B375" t="str">
        <f>'Change Frequencies'!B120</f>
        <v>002128:</v>
      </c>
      <c r="C375" s="50">
        <f>'Change Frequencies'!C120</f>
        <v>0</v>
      </c>
      <c r="D375" s="50">
        <f>'Change Frequencies'!D120</f>
        <v>0</v>
      </c>
      <c r="E375" s="50">
        <f>'Change Frequencies'!E120</f>
        <v>0</v>
      </c>
      <c r="F375" s="50">
        <f>'Change Frequencies'!F120</f>
        <v>0</v>
      </c>
      <c r="G375" s="50">
        <f>'Change Frequencies'!G120</f>
        <v>0</v>
      </c>
      <c r="H375" s="50">
        <f>'Change Frequencies'!H120</f>
        <v>0</v>
      </c>
      <c r="I375" s="50">
        <f>'Change Frequencies'!I120</f>
        <v>0</v>
      </c>
      <c r="J375" s="50">
        <f>'Change Frequencies'!J120</f>
        <v>0</v>
      </c>
      <c r="L375" s="2" t="s">
        <v>360</v>
      </c>
      <c r="M375" s="52" t="str">
        <f>+BIN2HEX(HEX2BIN(C375,8),2)&amp;BIN2HEX(HEX2BIN(0,8),2)</f>
        <v>0000</v>
      </c>
      <c r="N375" s="52" t="str">
        <f>+BIN2HEX(HEX2BIN(D375,8),2)&amp;BIN2HEX(HEX2BIN(0,8),2)</f>
        <v>0000</v>
      </c>
      <c r="O375" s="52" t="str">
        <f>+BIN2HEX(HEX2BIN(E375,8),2)&amp;BIN2HEX(HEX2BIN(0,8),2)</f>
        <v>0000</v>
      </c>
      <c r="P375" s="52" t="str">
        <f>+BIN2HEX(HEX2BIN(F375,8),2)&amp;BIN2HEX(HEX2BIN(0,8),2)</f>
        <v>0000</v>
      </c>
      <c r="Q375" s="52" t="str">
        <f>+BIN2HEX(HEX2BIN(G375,8),2)&amp;BIN2HEX(HEX2BIN(0,8),2)</f>
        <v>0000</v>
      </c>
      <c r="R375" s="52" t="str">
        <f>+BIN2HEX(HEX2BIN(H375,8),2)&amp;BIN2HEX(HEX2BIN(0,8),2)</f>
        <v>0000</v>
      </c>
      <c r="S375" s="52" t="str">
        <f>+BIN2HEX(HEX2BIN(I375,8),2)&amp;BIN2HEX(HEX2BIN(0,8),2)</f>
        <v>0000</v>
      </c>
      <c r="T375" s="52" t="str">
        <f>+BIN2HEX(HEX2BIN(J375,8),2)&amp;BIN2HEX(HEX2BIN(0,8),2)</f>
        <v>0000</v>
      </c>
      <c r="U375" s="50" t="str">
        <f t="shared" si="4"/>
        <v>5E</v>
      </c>
      <c r="W375" s="51">
        <f>+HEX2DEC(MID($L375,2,2))+HEX2DEC(MID($L375,4,2))+HEX2DEC(MID($L375,6,2))+HEX2DEC(MID($L375,8,2))+HEX2DEC(MID($M375,1,2))+HEX2DEC(MID($M375,3,2))+HEX2DEC(MID($N375,1,2))+HEX2DEC(MID($N375,3,2))+HEX2DEC(MID($O375,1,2))+HEX2DEC(MID($O375,3,2))+HEX2DEC(MID($P375,1,2))+HEX2DEC(MID($P375,3,2))+HEX2DEC(MID($Q375,1,2))+HEX2DEC(MID($Q375,3,2))+HEX2DEC(MID($R375,1,2))+HEX2DEC(MID($R375,3,2))+HEX2DEC(MID($S375,1,2))+HEX2DEC(MID($S375,3,2))+HEX2DEC(MID($T375,1,2))+HEX2DEC(MID($T375,3,2))</f>
        <v>162</v>
      </c>
      <c r="X375" s="2" t="str">
        <f>+DEC2HEX(W375)</f>
        <v>A2</v>
      </c>
      <c r="Y375" s="2" t="str">
        <f t="shared" si="6"/>
        <v>A2</v>
      </c>
      <c r="Z375" s="2">
        <f>256-HEX2DEC(Y375)</f>
        <v>94</v>
      </c>
      <c r="AA375" s="2" t="str">
        <f>IF(MOD(Z375,256)=0,"00",DEC2HEX(Z375,2))</f>
        <v>5E</v>
      </c>
      <c r="AC375" t="str">
        <f t="shared" si="5"/>
        <v>:10425000000000000000000000000000000000005E</v>
      </c>
    </row>
    <row r="376" spans="2:29" ht="12.75">
      <c r="B376" t="str">
        <f>'Change Frequencies'!B121</f>
        <v>002130:</v>
      </c>
      <c r="C376" s="50">
        <f>'Change Frequencies'!C121</f>
        <v>0</v>
      </c>
      <c r="D376" s="50">
        <f>'Change Frequencies'!D121</f>
        <v>0</v>
      </c>
      <c r="E376" s="50">
        <f>'Change Frequencies'!E121</f>
        <v>0</v>
      </c>
      <c r="F376" s="50">
        <f>'Change Frequencies'!F121</f>
        <v>0</v>
      </c>
      <c r="G376" s="50">
        <f>'Change Frequencies'!G121</f>
        <v>0</v>
      </c>
      <c r="H376" s="50">
        <f>'Change Frequencies'!H121</f>
        <v>0</v>
      </c>
      <c r="I376" s="50">
        <f>'Change Frequencies'!I121</f>
        <v>0</v>
      </c>
      <c r="J376" s="50">
        <f>'Change Frequencies'!J121</f>
        <v>0</v>
      </c>
      <c r="L376" s="2" t="s">
        <v>361</v>
      </c>
      <c r="M376" s="52" t="str">
        <f>+BIN2HEX(HEX2BIN(C376,8),2)&amp;BIN2HEX(HEX2BIN(0,8),2)</f>
        <v>0000</v>
      </c>
      <c r="N376" s="52" t="str">
        <f>+BIN2HEX(HEX2BIN(D376,8),2)&amp;BIN2HEX(HEX2BIN(0,8),2)</f>
        <v>0000</v>
      </c>
      <c r="O376" s="52" t="str">
        <f>+BIN2HEX(HEX2BIN(E376,8),2)&amp;BIN2HEX(HEX2BIN(0,8),2)</f>
        <v>0000</v>
      </c>
      <c r="P376" s="52" t="str">
        <f>+BIN2HEX(HEX2BIN(F376,8),2)&amp;BIN2HEX(HEX2BIN(0,8),2)</f>
        <v>0000</v>
      </c>
      <c r="Q376" s="52" t="str">
        <f>+BIN2HEX(HEX2BIN(G376,8),2)&amp;BIN2HEX(HEX2BIN(0,8),2)</f>
        <v>0000</v>
      </c>
      <c r="R376" s="52" t="str">
        <f>+BIN2HEX(HEX2BIN(H376,8),2)&amp;BIN2HEX(HEX2BIN(0,8),2)</f>
        <v>0000</v>
      </c>
      <c r="S376" s="52" t="str">
        <f>+BIN2HEX(HEX2BIN(I376,8),2)&amp;BIN2HEX(HEX2BIN(0,8),2)</f>
        <v>0000</v>
      </c>
      <c r="T376" s="52" t="str">
        <f>+BIN2HEX(HEX2BIN(J376,8),2)&amp;BIN2HEX(HEX2BIN(0,8),2)</f>
        <v>0000</v>
      </c>
      <c r="U376" s="50" t="str">
        <f t="shared" si="4"/>
        <v>4E</v>
      </c>
      <c r="W376" s="51">
        <f>+HEX2DEC(MID($L376,2,2))+HEX2DEC(MID($L376,4,2))+HEX2DEC(MID($L376,6,2))+HEX2DEC(MID($L376,8,2))+HEX2DEC(MID($M376,1,2))+HEX2DEC(MID($M376,3,2))+HEX2DEC(MID($N376,1,2))+HEX2DEC(MID($N376,3,2))+HEX2DEC(MID($O376,1,2))+HEX2DEC(MID($O376,3,2))+HEX2DEC(MID($P376,1,2))+HEX2DEC(MID($P376,3,2))+HEX2DEC(MID($Q376,1,2))+HEX2DEC(MID($Q376,3,2))+HEX2DEC(MID($R376,1,2))+HEX2DEC(MID($R376,3,2))+HEX2DEC(MID($S376,1,2))+HEX2DEC(MID($S376,3,2))+HEX2DEC(MID($T376,1,2))+HEX2DEC(MID($T376,3,2))</f>
        <v>178</v>
      </c>
      <c r="X376" s="2" t="str">
        <f>+DEC2HEX(W376)</f>
        <v>B2</v>
      </c>
      <c r="Y376" s="2" t="str">
        <f t="shared" si="6"/>
        <v>B2</v>
      </c>
      <c r="Z376" s="2">
        <f>256-HEX2DEC(Y376)</f>
        <v>78</v>
      </c>
      <c r="AA376" s="2" t="str">
        <f>IF(MOD(Z376,256)=0,"00",DEC2HEX(Z376,2))</f>
        <v>4E</v>
      </c>
      <c r="AC376" t="str">
        <f t="shared" si="5"/>
        <v>:10426000000000000000000000000000000000004E</v>
      </c>
    </row>
    <row r="377" spans="2:29" ht="12.75">
      <c r="B377" t="str">
        <f>'Change Frequencies'!B122</f>
        <v>002138:</v>
      </c>
      <c r="C377" s="50">
        <f>'Change Frequencies'!C122</f>
        <v>0</v>
      </c>
      <c r="D377" s="50">
        <f>'Change Frequencies'!D122</f>
        <v>0</v>
      </c>
      <c r="E377" s="50">
        <f>'Change Frequencies'!E122</f>
        <v>0</v>
      </c>
      <c r="F377" s="50">
        <f>'Change Frequencies'!F122</f>
        <v>0</v>
      </c>
      <c r="G377" s="50">
        <f>'Change Frequencies'!G122</f>
        <v>0</v>
      </c>
      <c r="H377" s="50">
        <f>'Change Frequencies'!H122</f>
        <v>0</v>
      </c>
      <c r="I377" s="50">
        <f>'Change Frequencies'!I122</f>
        <v>0</v>
      </c>
      <c r="J377" s="50">
        <f>'Change Frequencies'!J122</f>
        <v>0</v>
      </c>
      <c r="L377" s="2" t="s">
        <v>362</v>
      </c>
      <c r="M377" s="52" t="str">
        <f>+BIN2HEX(HEX2BIN(C377,8),2)&amp;BIN2HEX(HEX2BIN(0,8),2)</f>
        <v>0000</v>
      </c>
      <c r="N377" s="52" t="str">
        <f>+BIN2HEX(HEX2BIN(D377,8),2)&amp;BIN2HEX(HEX2BIN(0,8),2)</f>
        <v>0000</v>
      </c>
      <c r="O377" s="52" t="str">
        <f>+BIN2HEX(HEX2BIN(E377,8),2)&amp;BIN2HEX(HEX2BIN(0,8),2)</f>
        <v>0000</v>
      </c>
      <c r="P377" s="52" t="str">
        <f>+BIN2HEX(HEX2BIN(F377,8),2)&amp;BIN2HEX(HEX2BIN(0,8),2)</f>
        <v>0000</v>
      </c>
      <c r="Q377" s="52" t="str">
        <f>+BIN2HEX(HEX2BIN(G377,8),2)&amp;BIN2HEX(HEX2BIN(0,8),2)</f>
        <v>0000</v>
      </c>
      <c r="R377" s="52" t="str">
        <f>+BIN2HEX(HEX2BIN(H377,8),2)&amp;BIN2HEX(HEX2BIN(0,8),2)</f>
        <v>0000</v>
      </c>
      <c r="S377" s="52" t="str">
        <f>+BIN2HEX(HEX2BIN(I377,8),2)&amp;BIN2HEX(HEX2BIN(0,8),2)</f>
        <v>0000</v>
      </c>
      <c r="T377" s="52" t="str">
        <f>+BIN2HEX(HEX2BIN(J377,8),2)&amp;BIN2HEX(HEX2BIN(0,8),2)</f>
        <v>0000</v>
      </c>
      <c r="U377" s="50" t="str">
        <f t="shared" si="4"/>
        <v>3E</v>
      </c>
      <c r="W377" s="51">
        <f>+HEX2DEC(MID($L377,2,2))+HEX2DEC(MID($L377,4,2))+HEX2DEC(MID($L377,6,2))+HEX2DEC(MID($L377,8,2))+HEX2DEC(MID($M377,1,2))+HEX2DEC(MID($M377,3,2))+HEX2DEC(MID($N377,1,2))+HEX2DEC(MID($N377,3,2))+HEX2DEC(MID($O377,1,2))+HEX2DEC(MID($O377,3,2))+HEX2DEC(MID($P377,1,2))+HEX2DEC(MID($P377,3,2))+HEX2DEC(MID($Q377,1,2))+HEX2DEC(MID($Q377,3,2))+HEX2DEC(MID($R377,1,2))+HEX2DEC(MID($R377,3,2))+HEX2DEC(MID($S377,1,2))+HEX2DEC(MID($S377,3,2))+HEX2DEC(MID($T377,1,2))+HEX2DEC(MID($T377,3,2))</f>
        <v>194</v>
      </c>
      <c r="X377" s="2" t="str">
        <f>+DEC2HEX(W377)</f>
        <v>C2</v>
      </c>
      <c r="Y377" s="2" t="str">
        <f t="shared" si="6"/>
        <v>C2</v>
      </c>
      <c r="Z377" s="2">
        <f>256-HEX2DEC(Y377)</f>
        <v>62</v>
      </c>
      <c r="AA377" s="2" t="str">
        <f>IF(MOD(Z377,256)=0,"00",DEC2HEX(Z377,2))</f>
        <v>3E</v>
      </c>
      <c r="AC377" t="str">
        <f t="shared" si="5"/>
        <v>:10427000000000000000000000000000000000003E</v>
      </c>
    </row>
    <row r="378" spans="2:29" ht="12.75">
      <c r="B378" t="str">
        <f>'Change Frequencies'!B123</f>
        <v>002140:</v>
      </c>
      <c r="C378" s="50">
        <f>'Change Frequencies'!C123</f>
        <v>0</v>
      </c>
      <c r="D378" s="50">
        <f>'Change Frequencies'!D123</f>
        <v>0</v>
      </c>
      <c r="E378" s="50">
        <f>'Change Frequencies'!E123</f>
        <v>0</v>
      </c>
      <c r="F378" s="50">
        <f>'Change Frequencies'!F123</f>
        <v>0</v>
      </c>
      <c r="G378" s="50">
        <f>'Change Frequencies'!G123</f>
        <v>0</v>
      </c>
      <c r="H378" s="50">
        <f>'Change Frequencies'!H123</f>
        <v>0</v>
      </c>
      <c r="I378" s="50">
        <f>'Change Frequencies'!I123</f>
        <v>0</v>
      </c>
      <c r="J378" s="50">
        <f>'Change Frequencies'!J123</f>
        <v>0</v>
      </c>
      <c r="L378" s="2" t="s">
        <v>363</v>
      </c>
      <c r="M378" s="52" t="str">
        <f>+BIN2HEX(HEX2BIN(C378,8),2)&amp;BIN2HEX(HEX2BIN(0,8),2)</f>
        <v>0000</v>
      </c>
      <c r="N378" s="52" t="str">
        <f>+BIN2HEX(HEX2BIN(D378,8),2)&amp;BIN2HEX(HEX2BIN(0,8),2)</f>
        <v>0000</v>
      </c>
      <c r="O378" s="52" t="str">
        <f>+BIN2HEX(HEX2BIN(E378,8),2)&amp;BIN2HEX(HEX2BIN(0,8),2)</f>
        <v>0000</v>
      </c>
      <c r="P378" s="52" t="str">
        <f>+BIN2HEX(HEX2BIN(F378,8),2)&amp;BIN2HEX(HEX2BIN(0,8),2)</f>
        <v>0000</v>
      </c>
      <c r="Q378" s="52" t="str">
        <f>+BIN2HEX(HEX2BIN(G378,8),2)&amp;BIN2HEX(HEX2BIN(0,8),2)</f>
        <v>0000</v>
      </c>
      <c r="R378" s="52" t="str">
        <f>+BIN2HEX(HEX2BIN(H378,8),2)&amp;BIN2HEX(HEX2BIN(0,8),2)</f>
        <v>0000</v>
      </c>
      <c r="S378" s="52" t="str">
        <f>+BIN2HEX(HEX2BIN(I378,8),2)&amp;BIN2HEX(HEX2BIN(0,8),2)</f>
        <v>0000</v>
      </c>
      <c r="T378" s="52" t="str">
        <f>+BIN2HEX(HEX2BIN(J378,8),2)&amp;BIN2HEX(HEX2BIN(0,8),2)</f>
        <v>0000</v>
      </c>
      <c r="U378" s="50" t="str">
        <f t="shared" si="4"/>
        <v>2E</v>
      </c>
      <c r="W378" s="51">
        <f>+HEX2DEC(MID($L378,2,2))+HEX2DEC(MID($L378,4,2))+HEX2DEC(MID($L378,6,2))+HEX2DEC(MID($L378,8,2))+HEX2DEC(MID($M378,1,2))+HEX2DEC(MID($M378,3,2))+HEX2DEC(MID($N378,1,2))+HEX2DEC(MID($N378,3,2))+HEX2DEC(MID($O378,1,2))+HEX2DEC(MID($O378,3,2))+HEX2DEC(MID($P378,1,2))+HEX2DEC(MID($P378,3,2))+HEX2DEC(MID($Q378,1,2))+HEX2DEC(MID($Q378,3,2))+HEX2DEC(MID($R378,1,2))+HEX2DEC(MID($R378,3,2))+HEX2DEC(MID($S378,1,2))+HEX2DEC(MID($S378,3,2))+HEX2DEC(MID($T378,1,2))+HEX2DEC(MID($T378,3,2))</f>
        <v>210</v>
      </c>
      <c r="X378" s="2" t="str">
        <f>+DEC2HEX(W378)</f>
        <v>D2</v>
      </c>
      <c r="Y378" s="2" t="str">
        <f t="shared" si="6"/>
        <v>D2</v>
      </c>
      <c r="Z378" s="2">
        <f>256-HEX2DEC(Y378)</f>
        <v>46</v>
      </c>
      <c r="AA378" s="2" t="str">
        <f>IF(MOD(Z378,256)=0,"00",DEC2HEX(Z378,2))</f>
        <v>2E</v>
      </c>
      <c r="AC378" t="str">
        <f t="shared" si="5"/>
        <v>:10428000000000000000000000000000000000002E</v>
      </c>
    </row>
    <row r="379" spans="2:29" ht="12.75">
      <c r="B379" t="str">
        <f>'Change Frequencies'!B124</f>
        <v>002148:</v>
      </c>
      <c r="C379" s="50">
        <f>'Change Frequencies'!C124</f>
        <v>0</v>
      </c>
      <c r="D379" s="50">
        <f>'Change Frequencies'!D124</f>
        <v>0</v>
      </c>
      <c r="E379" s="50">
        <f>'Change Frequencies'!E124</f>
        <v>0</v>
      </c>
      <c r="F379" s="50">
        <f>'Change Frequencies'!F124</f>
        <v>0</v>
      </c>
      <c r="G379" s="50">
        <f>'Change Frequencies'!G124</f>
        <v>0</v>
      </c>
      <c r="H379" s="50">
        <f>'Change Frequencies'!H124</f>
        <v>0</v>
      </c>
      <c r="I379" s="50">
        <f>'Change Frequencies'!I124</f>
        <v>0</v>
      </c>
      <c r="J379" s="50">
        <f>'Change Frequencies'!J124</f>
        <v>0</v>
      </c>
      <c r="L379" s="2" t="s">
        <v>364</v>
      </c>
      <c r="M379" s="52" t="str">
        <f>+BIN2HEX(HEX2BIN(C379,8),2)&amp;BIN2HEX(HEX2BIN(0,8),2)</f>
        <v>0000</v>
      </c>
      <c r="N379" s="52" t="str">
        <f>+BIN2HEX(HEX2BIN(D379,8),2)&amp;BIN2HEX(HEX2BIN(0,8),2)</f>
        <v>0000</v>
      </c>
      <c r="O379" s="52" t="str">
        <f>+BIN2HEX(HEX2BIN(E379,8),2)&amp;BIN2HEX(HEX2BIN(0,8),2)</f>
        <v>0000</v>
      </c>
      <c r="P379" s="52" t="str">
        <f>+BIN2HEX(HEX2BIN(F379,8),2)&amp;BIN2HEX(HEX2BIN(0,8),2)</f>
        <v>0000</v>
      </c>
      <c r="Q379" s="52" t="str">
        <f>+BIN2HEX(HEX2BIN(G379,8),2)&amp;BIN2HEX(HEX2BIN(0,8),2)</f>
        <v>0000</v>
      </c>
      <c r="R379" s="52" t="str">
        <f>+BIN2HEX(HEX2BIN(H379,8),2)&amp;BIN2HEX(HEX2BIN(0,8),2)</f>
        <v>0000</v>
      </c>
      <c r="S379" s="52" t="str">
        <f>+BIN2HEX(HEX2BIN(I379,8),2)&amp;BIN2HEX(HEX2BIN(0,8),2)</f>
        <v>0000</v>
      </c>
      <c r="T379" s="52" t="str">
        <f>+BIN2HEX(HEX2BIN(J379,8),2)&amp;BIN2HEX(HEX2BIN(0,8),2)</f>
        <v>0000</v>
      </c>
      <c r="U379" s="50" t="str">
        <f t="shared" si="4"/>
        <v>1E</v>
      </c>
      <c r="W379" s="51">
        <f>+HEX2DEC(MID($L379,2,2))+HEX2DEC(MID($L379,4,2))+HEX2DEC(MID($L379,6,2))+HEX2DEC(MID($L379,8,2))+HEX2DEC(MID($M379,1,2))+HEX2DEC(MID($M379,3,2))+HEX2DEC(MID($N379,1,2))+HEX2DEC(MID($N379,3,2))+HEX2DEC(MID($O379,1,2))+HEX2DEC(MID($O379,3,2))+HEX2DEC(MID($P379,1,2))+HEX2DEC(MID($P379,3,2))+HEX2DEC(MID($Q379,1,2))+HEX2DEC(MID($Q379,3,2))+HEX2DEC(MID($R379,1,2))+HEX2DEC(MID($R379,3,2))+HEX2DEC(MID($S379,1,2))+HEX2DEC(MID($S379,3,2))+HEX2DEC(MID($T379,1,2))+HEX2DEC(MID($T379,3,2))</f>
        <v>226</v>
      </c>
      <c r="X379" s="2" t="str">
        <f>+DEC2HEX(W379)</f>
        <v>E2</v>
      </c>
      <c r="Y379" s="2" t="str">
        <f t="shared" si="6"/>
        <v>E2</v>
      </c>
      <c r="Z379" s="2">
        <f>256-HEX2DEC(Y379)</f>
        <v>30</v>
      </c>
      <c r="AA379" s="2" t="str">
        <f>IF(MOD(Z379,256)=0,"00",DEC2HEX(Z379,2))</f>
        <v>1E</v>
      </c>
      <c r="AC379" t="str">
        <f t="shared" si="5"/>
        <v>:10429000000000000000000000000000000000001E</v>
      </c>
    </row>
    <row r="380" spans="2:29" ht="12.75">
      <c r="B380" t="str">
        <f>'Change Frequencies'!B125</f>
        <v>002150:</v>
      </c>
      <c r="C380" s="50">
        <f>'Change Frequencies'!C125</f>
        <v>0</v>
      </c>
      <c r="D380" s="50">
        <f>'Change Frequencies'!D125</f>
        <v>0</v>
      </c>
      <c r="E380" s="50">
        <f>'Change Frequencies'!E125</f>
        <v>0</v>
      </c>
      <c r="F380" s="50">
        <f>'Change Frequencies'!F125</f>
        <v>0</v>
      </c>
      <c r="G380" s="50">
        <f>'Change Frequencies'!G125</f>
        <v>0</v>
      </c>
      <c r="H380" s="50">
        <f>'Change Frequencies'!H125</f>
        <v>0</v>
      </c>
      <c r="I380" s="50">
        <f>'Change Frequencies'!I125</f>
        <v>0</v>
      </c>
      <c r="J380" s="50">
        <f>'Change Frequencies'!J125</f>
        <v>0</v>
      </c>
      <c r="L380" s="2" t="s">
        <v>365</v>
      </c>
      <c r="M380" s="52" t="str">
        <f>+BIN2HEX(HEX2BIN(C380,8),2)&amp;BIN2HEX(HEX2BIN(0,8),2)</f>
        <v>0000</v>
      </c>
      <c r="N380" s="52" t="str">
        <f>+BIN2HEX(HEX2BIN(D380,8),2)&amp;BIN2HEX(HEX2BIN(0,8),2)</f>
        <v>0000</v>
      </c>
      <c r="O380" s="52" t="str">
        <f>+BIN2HEX(HEX2BIN(E380,8),2)&amp;BIN2HEX(HEX2BIN(0,8),2)</f>
        <v>0000</v>
      </c>
      <c r="P380" s="52" t="str">
        <f>+BIN2HEX(HEX2BIN(F380,8),2)&amp;BIN2HEX(HEX2BIN(0,8),2)</f>
        <v>0000</v>
      </c>
      <c r="Q380" s="52" t="str">
        <f>+BIN2HEX(HEX2BIN(G380,8),2)&amp;BIN2HEX(HEX2BIN(0,8),2)</f>
        <v>0000</v>
      </c>
      <c r="R380" s="52" t="str">
        <f>+BIN2HEX(HEX2BIN(H380,8),2)&amp;BIN2HEX(HEX2BIN(0,8),2)</f>
        <v>0000</v>
      </c>
      <c r="S380" s="52" t="str">
        <f>+BIN2HEX(HEX2BIN(I380,8),2)&amp;BIN2HEX(HEX2BIN(0,8),2)</f>
        <v>0000</v>
      </c>
      <c r="T380" s="52" t="str">
        <f>+BIN2HEX(HEX2BIN(J380,8),2)&amp;BIN2HEX(HEX2BIN(0,8),2)</f>
        <v>0000</v>
      </c>
      <c r="U380" s="50" t="str">
        <f t="shared" si="4"/>
        <v>0E</v>
      </c>
      <c r="W380" s="51">
        <f>+HEX2DEC(MID($L380,2,2))+HEX2DEC(MID($L380,4,2))+HEX2DEC(MID($L380,6,2))+HEX2DEC(MID($L380,8,2))+HEX2DEC(MID($M380,1,2))+HEX2DEC(MID($M380,3,2))+HEX2DEC(MID($N380,1,2))+HEX2DEC(MID($N380,3,2))+HEX2DEC(MID($O380,1,2))+HEX2DEC(MID($O380,3,2))+HEX2DEC(MID($P380,1,2))+HEX2DEC(MID($P380,3,2))+HEX2DEC(MID($Q380,1,2))+HEX2DEC(MID($Q380,3,2))+HEX2DEC(MID($R380,1,2))+HEX2DEC(MID($R380,3,2))+HEX2DEC(MID($S380,1,2))+HEX2DEC(MID($S380,3,2))+HEX2DEC(MID($T380,1,2))+HEX2DEC(MID($T380,3,2))</f>
        <v>242</v>
      </c>
      <c r="X380" s="2" t="str">
        <f>+DEC2HEX(W380)</f>
        <v>F2</v>
      </c>
      <c r="Y380" s="2" t="str">
        <f t="shared" si="6"/>
        <v>F2</v>
      </c>
      <c r="Z380" s="2">
        <f>256-HEX2DEC(Y380)</f>
        <v>14</v>
      </c>
      <c r="AA380" s="2" t="str">
        <f>IF(MOD(Z380,256)=0,"00",DEC2HEX(Z380,2))</f>
        <v>0E</v>
      </c>
      <c r="AC380" t="str">
        <f t="shared" si="5"/>
        <v>:1042A000000000000000000000000000000000000E</v>
      </c>
    </row>
    <row r="381" spans="2:29" ht="12.75">
      <c r="B381" t="str">
        <f>'Change Frequencies'!B126</f>
        <v>002158:</v>
      </c>
      <c r="C381" s="50">
        <f>'Change Frequencies'!C126</f>
        <v>0</v>
      </c>
      <c r="D381" s="50">
        <f>'Change Frequencies'!D126</f>
        <v>0</v>
      </c>
      <c r="E381" s="50">
        <f>'Change Frequencies'!E126</f>
        <v>0</v>
      </c>
      <c r="F381" s="50">
        <f>'Change Frequencies'!F126</f>
        <v>0</v>
      </c>
      <c r="G381" s="50">
        <f>'Change Frequencies'!G126</f>
        <v>0</v>
      </c>
      <c r="H381" s="50">
        <f>'Change Frequencies'!H126</f>
        <v>0</v>
      </c>
      <c r="I381" s="50">
        <f>'Change Frequencies'!I126</f>
        <v>0</v>
      </c>
      <c r="J381" s="50">
        <f>'Change Frequencies'!J126</f>
        <v>0</v>
      </c>
      <c r="L381" s="2" t="s">
        <v>366</v>
      </c>
      <c r="M381" s="52" t="str">
        <f>+BIN2HEX(HEX2BIN(C381,8),2)&amp;BIN2HEX(HEX2BIN(0,8),2)</f>
        <v>0000</v>
      </c>
      <c r="N381" s="52" t="str">
        <f>+BIN2HEX(HEX2BIN(D381,8),2)&amp;BIN2HEX(HEX2BIN(0,8),2)</f>
        <v>0000</v>
      </c>
      <c r="O381" s="52" t="str">
        <f>+BIN2HEX(HEX2BIN(E381,8),2)&amp;BIN2HEX(HEX2BIN(0,8),2)</f>
        <v>0000</v>
      </c>
      <c r="P381" s="52" t="str">
        <f>+BIN2HEX(HEX2BIN(F381,8),2)&amp;BIN2HEX(HEX2BIN(0,8),2)</f>
        <v>0000</v>
      </c>
      <c r="Q381" s="52" t="str">
        <f>+BIN2HEX(HEX2BIN(G381,8),2)&amp;BIN2HEX(HEX2BIN(0,8),2)</f>
        <v>0000</v>
      </c>
      <c r="R381" s="52" t="str">
        <f>+BIN2HEX(HEX2BIN(H381,8),2)&amp;BIN2HEX(HEX2BIN(0,8),2)</f>
        <v>0000</v>
      </c>
      <c r="S381" s="52" t="str">
        <f>+BIN2HEX(HEX2BIN(I381,8),2)&amp;BIN2HEX(HEX2BIN(0,8),2)</f>
        <v>0000</v>
      </c>
      <c r="T381" s="52" t="str">
        <f>+BIN2HEX(HEX2BIN(J381,8),2)&amp;BIN2HEX(HEX2BIN(0,8),2)</f>
        <v>0000</v>
      </c>
      <c r="U381" s="50" t="str">
        <f t="shared" si="4"/>
        <v>FE</v>
      </c>
      <c r="W381" s="51">
        <f>+HEX2DEC(MID($L381,2,2))+HEX2DEC(MID($L381,4,2))+HEX2DEC(MID($L381,6,2))+HEX2DEC(MID($L381,8,2))+HEX2DEC(MID($M381,1,2))+HEX2DEC(MID($M381,3,2))+HEX2DEC(MID($N381,1,2))+HEX2DEC(MID($N381,3,2))+HEX2DEC(MID($O381,1,2))+HEX2DEC(MID($O381,3,2))+HEX2DEC(MID($P381,1,2))+HEX2DEC(MID($P381,3,2))+HEX2DEC(MID($Q381,1,2))+HEX2DEC(MID($Q381,3,2))+HEX2DEC(MID($R381,1,2))+HEX2DEC(MID($R381,3,2))+HEX2DEC(MID($S381,1,2))+HEX2DEC(MID($S381,3,2))+HEX2DEC(MID($T381,1,2))+HEX2DEC(MID($T381,3,2))</f>
        <v>258</v>
      </c>
      <c r="X381" s="2" t="str">
        <f>+DEC2HEX(W381)</f>
        <v>102</v>
      </c>
      <c r="Y381" s="2" t="str">
        <f t="shared" si="6"/>
        <v>02</v>
      </c>
      <c r="Z381" s="2">
        <f>256-HEX2DEC(Y381)</f>
        <v>254</v>
      </c>
      <c r="AA381" s="2" t="str">
        <f>IF(MOD(Z381,256)=0,"00",DEC2HEX(Z381,2))</f>
        <v>FE</v>
      </c>
      <c r="AC381" t="str">
        <f t="shared" si="5"/>
        <v>:1042B00000000000000000000000000000000000FE</v>
      </c>
    </row>
    <row r="382" spans="2:29" ht="12.75">
      <c r="B382" t="str">
        <f>'Change Frequencies'!B127</f>
        <v>002160:</v>
      </c>
      <c r="C382" s="50">
        <f>'Change Frequencies'!C127</f>
        <v>0</v>
      </c>
      <c r="D382" s="50">
        <f>'Change Frequencies'!D127</f>
        <v>0</v>
      </c>
      <c r="E382" s="50">
        <f>'Change Frequencies'!E127</f>
        <v>0</v>
      </c>
      <c r="F382" s="50">
        <f>'Change Frequencies'!F127</f>
        <v>0</v>
      </c>
      <c r="G382" s="50">
        <f>'Change Frequencies'!G127</f>
        <v>0</v>
      </c>
      <c r="H382" s="50">
        <f>'Change Frequencies'!H127</f>
        <v>0</v>
      </c>
      <c r="I382" s="50" t="str">
        <f>+I385</f>
        <v>EE</v>
      </c>
      <c r="J382" s="50" t="str">
        <f>+J385</f>
        <v>C2</v>
      </c>
      <c r="L382" s="2" t="s">
        <v>367</v>
      </c>
      <c r="M382" s="52" t="str">
        <f>+BIN2HEX(HEX2BIN(C382,8),2)&amp;BIN2HEX(HEX2BIN(0,8),2)</f>
        <v>0000</v>
      </c>
      <c r="N382" s="52" t="str">
        <f>+BIN2HEX(HEX2BIN(D382,8),2)&amp;BIN2HEX(HEX2BIN(0,8),2)</f>
        <v>0000</v>
      </c>
      <c r="O382" s="52" t="str">
        <f>+BIN2HEX(HEX2BIN(E382,8),2)&amp;BIN2HEX(HEX2BIN(0,8),2)</f>
        <v>0000</v>
      </c>
      <c r="P382" s="52" t="str">
        <f>+BIN2HEX(HEX2BIN(F382,8),2)&amp;BIN2HEX(HEX2BIN(0,8),2)</f>
        <v>0000</v>
      </c>
      <c r="Q382" s="52" t="str">
        <f>+BIN2HEX(HEX2BIN(G382,8),2)&amp;BIN2HEX(HEX2BIN(0,8),2)</f>
        <v>0000</v>
      </c>
      <c r="R382" s="52" t="str">
        <f>+BIN2HEX(HEX2BIN(H382,8),2)&amp;BIN2HEX(HEX2BIN(0,8),2)</f>
        <v>0000</v>
      </c>
      <c r="S382" s="52" t="str">
        <f>+BIN2HEX(HEX2BIN(I382,8),2)&amp;BIN2HEX(HEX2BIN(0,8),2)</f>
        <v>EE00</v>
      </c>
      <c r="T382" s="52" t="str">
        <f>+BIN2HEX(HEX2BIN(J382,8),2)&amp;BIN2HEX(HEX2BIN(0,8),2)</f>
        <v>C200</v>
      </c>
      <c r="U382" s="50" t="str">
        <f t="shared" si="4"/>
        <v>3E</v>
      </c>
      <c r="W382" s="51">
        <f>+HEX2DEC(MID($L382,2,2))+HEX2DEC(MID($L382,4,2))+HEX2DEC(MID($L382,6,2))+HEX2DEC(MID($L382,8,2))+HEX2DEC(MID($M382,1,2))+HEX2DEC(MID($M382,3,2))+HEX2DEC(MID($N382,1,2))+HEX2DEC(MID($N382,3,2))+HEX2DEC(MID($O382,1,2))+HEX2DEC(MID($O382,3,2))+HEX2DEC(MID($P382,1,2))+HEX2DEC(MID($P382,3,2))+HEX2DEC(MID($Q382,1,2))+HEX2DEC(MID($Q382,3,2))+HEX2DEC(MID($R382,1,2))+HEX2DEC(MID($R382,3,2))+HEX2DEC(MID($S382,1,2))+HEX2DEC(MID($S382,3,2))+HEX2DEC(MID($T382,1,2))+HEX2DEC(MID($T382,3,2))</f>
        <v>706</v>
      </c>
      <c r="X382" s="2" t="str">
        <f>+DEC2HEX(W382)</f>
        <v>2C2</v>
      </c>
      <c r="Y382" s="2" t="str">
        <f t="shared" si="6"/>
        <v>C2</v>
      </c>
      <c r="Z382" s="2">
        <f>256-HEX2DEC(Y382)</f>
        <v>62</v>
      </c>
      <c r="AA382" s="2" t="str">
        <f>IF(MOD(Z382,256)=0,"00",DEC2HEX(Z382,2))</f>
        <v>3E</v>
      </c>
      <c r="AC382" t="str">
        <f t="shared" si="5"/>
        <v>:1042C000000000000000000000000000EE00C2003E</v>
      </c>
    </row>
    <row r="385" spans="3:29" ht="12.75">
      <c r="C385" s="2" t="s">
        <v>218</v>
      </c>
      <c r="D385" s="2" t="s">
        <v>183</v>
      </c>
      <c r="E385" s="2" t="s">
        <v>188</v>
      </c>
      <c r="F385" s="2">
        <v>52</v>
      </c>
      <c r="G385" s="2" t="s">
        <v>221</v>
      </c>
      <c r="H385" s="2">
        <v>57</v>
      </c>
      <c r="I385" s="2" t="s">
        <v>182</v>
      </c>
      <c r="J385" s="2" t="s">
        <v>183</v>
      </c>
      <c r="M385" t="s">
        <v>739</v>
      </c>
      <c r="N385" t="s">
        <v>732</v>
      </c>
      <c r="O385" t="s">
        <v>731</v>
      </c>
      <c r="P385">
        <v>5200</v>
      </c>
      <c r="Q385" s="37" t="s">
        <v>738</v>
      </c>
      <c r="R385">
        <v>5700</v>
      </c>
      <c r="S385" t="s">
        <v>733</v>
      </c>
      <c r="T385" t="s">
        <v>732</v>
      </c>
      <c r="U385" t="s">
        <v>269</v>
      </c>
      <c r="Z385" t="s">
        <v>737</v>
      </c>
      <c r="AC385" t="s">
        <v>545</v>
      </c>
    </row>
    <row r="390" ht="12.75">
      <c r="AC390" t="s">
        <v>546</v>
      </c>
    </row>
    <row r="391" ht="12.75">
      <c r="AC391" t="s">
        <v>547</v>
      </c>
    </row>
    <row r="392" ht="12.75">
      <c r="AC392" t="s">
        <v>548</v>
      </c>
    </row>
    <row r="393" ht="12.75">
      <c r="AC393" t="s">
        <v>549</v>
      </c>
    </row>
    <row r="394" ht="12.75">
      <c r="AC394" t="s">
        <v>550</v>
      </c>
    </row>
    <row r="395" ht="12.75">
      <c r="AC395" t="s">
        <v>551</v>
      </c>
    </row>
    <row r="396" ht="12.75">
      <c r="AC396" t="s">
        <v>552</v>
      </c>
    </row>
    <row r="397" ht="12.75">
      <c r="AC397" t="s">
        <v>553</v>
      </c>
    </row>
    <row r="398" ht="12.75">
      <c r="AC398" t="s">
        <v>554</v>
      </c>
    </row>
    <row r="399" ht="12.75">
      <c r="AC399" t="s">
        <v>555</v>
      </c>
    </row>
    <row r="400" ht="12.75">
      <c r="AC400" t="s">
        <v>556</v>
      </c>
    </row>
    <row r="401" ht="12.75">
      <c r="AC401" t="s">
        <v>557</v>
      </c>
    </row>
    <row r="402" ht="12.75">
      <c r="AC402" t="s">
        <v>558</v>
      </c>
    </row>
    <row r="403" ht="12.75">
      <c r="AC403" t="s">
        <v>559</v>
      </c>
    </row>
    <row r="404" ht="12.75">
      <c r="AC404" t="s">
        <v>560</v>
      </c>
    </row>
    <row r="405" ht="12.75">
      <c r="AC405" t="s">
        <v>561</v>
      </c>
    </row>
    <row r="406" ht="12.75">
      <c r="AC406" t="s">
        <v>562</v>
      </c>
    </row>
    <row r="407" ht="12.75">
      <c r="AC407" t="s">
        <v>563</v>
      </c>
    </row>
    <row r="408" ht="12.75">
      <c r="AC408" t="s">
        <v>564</v>
      </c>
    </row>
    <row r="409" ht="12.75">
      <c r="AC409" t="s">
        <v>565</v>
      </c>
    </row>
    <row r="410" spans="26:29" ht="12.75">
      <c r="Z410" t="s">
        <v>740</v>
      </c>
      <c r="AC410" t="s">
        <v>389</v>
      </c>
    </row>
    <row r="420" ht="12.75">
      <c r="AC420" t="s">
        <v>741</v>
      </c>
    </row>
    <row r="421" ht="12.75">
      <c r="AC421" t="s">
        <v>742</v>
      </c>
    </row>
    <row r="422" ht="12.75">
      <c r="AC422" t="s">
        <v>743</v>
      </c>
    </row>
    <row r="423" ht="12.75">
      <c r="AC423" t="s">
        <v>744</v>
      </c>
    </row>
    <row r="424" ht="12.75">
      <c r="AC424" t="s">
        <v>745</v>
      </c>
    </row>
    <row r="425" ht="12.75">
      <c r="AC425" t="s">
        <v>746</v>
      </c>
    </row>
    <row r="426" ht="12.75">
      <c r="AC426" t="s">
        <v>747</v>
      </c>
    </row>
    <row r="427" ht="12.75">
      <c r="AC427" t="s">
        <v>748</v>
      </c>
    </row>
    <row r="428" ht="12.75">
      <c r="AC428" t="s">
        <v>749</v>
      </c>
    </row>
    <row r="429" ht="12.75">
      <c r="AC429" t="s">
        <v>750</v>
      </c>
    </row>
    <row r="430" ht="12.75">
      <c r="AC430" t="s">
        <v>751</v>
      </c>
    </row>
    <row r="431" ht="12.75">
      <c r="AC431" t="s">
        <v>752</v>
      </c>
    </row>
    <row r="432" ht="12.75">
      <c r="AC432" t="s">
        <v>753</v>
      </c>
    </row>
    <row r="433" ht="12.75">
      <c r="AC433" t="s">
        <v>754</v>
      </c>
    </row>
    <row r="434" ht="12.75">
      <c r="AC434" t="s">
        <v>755</v>
      </c>
    </row>
    <row r="435" ht="12.75">
      <c r="AC435" t="s">
        <v>756</v>
      </c>
    </row>
    <row r="436" ht="12.75">
      <c r="AC436" t="s">
        <v>757</v>
      </c>
    </row>
    <row r="437" ht="12.75">
      <c r="AC437" t="s">
        <v>758</v>
      </c>
    </row>
    <row r="438" ht="12.75">
      <c r="AC438" t="s">
        <v>759</v>
      </c>
    </row>
    <row r="439" ht="12.75">
      <c r="AC439" t="s">
        <v>760</v>
      </c>
    </row>
    <row r="440" ht="12.75">
      <c r="AC440" t="s">
        <v>761</v>
      </c>
    </row>
    <row r="441" ht="12.75">
      <c r="AC441" t="s">
        <v>762</v>
      </c>
    </row>
    <row r="442" ht="12.75">
      <c r="AC442" t="s">
        <v>763</v>
      </c>
    </row>
    <row r="443" ht="12.75">
      <c r="AC443" t="s">
        <v>764</v>
      </c>
    </row>
    <row r="444" ht="12.75">
      <c r="AC444" t="s">
        <v>765</v>
      </c>
    </row>
    <row r="445" ht="12.75">
      <c r="AC445" t="s">
        <v>766</v>
      </c>
    </row>
    <row r="446" ht="12.75">
      <c r="AC446" t="s">
        <v>767</v>
      </c>
    </row>
    <row r="447" ht="12.75">
      <c r="AC447" t="s">
        <v>768</v>
      </c>
    </row>
    <row r="448" ht="12.75">
      <c r="AC448" t="s">
        <v>769</v>
      </c>
    </row>
    <row r="449" ht="12.75">
      <c r="AC449" t="s">
        <v>770</v>
      </c>
    </row>
    <row r="450" ht="12.75">
      <c r="AC450" t="s">
        <v>771</v>
      </c>
    </row>
    <row r="451" ht="12.75">
      <c r="AC451" t="s">
        <v>772</v>
      </c>
    </row>
    <row r="452" ht="12.75">
      <c r="AC452" t="s">
        <v>773</v>
      </c>
    </row>
    <row r="453" ht="12.75">
      <c r="AC453" t="s">
        <v>774</v>
      </c>
    </row>
    <row r="454" ht="12.75">
      <c r="AC454" t="s">
        <v>775</v>
      </c>
    </row>
    <row r="455" ht="12.75">
      <c r="AC455" t="s">
        <v>776</v>
      </c>
    </row>
    <row r="456" ht="12.75">
      <c r="AC456" t="s">
        <v>777</v>
      </c>
    </row>
    <row r="457" ht="12.75">
      <c r="AC457" t="s">
        <v>778</v>
      </c>
    </row>
    <row r="458" ht="12.75">
      <c r="AC458" t="s">
        <v>779</v>
      </c>
    </row>
    <row r="459" ht="12.75">
      <c r="AC459" t="s">
        <v>780</v>
      </c>
    </row>
    <row r="460" ht="12.75">
      <c r="AC460" t="s">
        <v>781</v>
      </c>
    </row>
    <row r="461" ht="12.75">
      <c r="AC461" t="s">
        <v>782</v>
      </c>
    </row>
    <row r="462" ht="12.75">
      <c r="AC462" t="s">
        <v>783</v>
      </c>
    </row>
    <row r="463" ht="12.75">
      <c r="AC463" t="s">
        <v>784</v>
      </c>
    </row>
    <row r="464" ht="12.75">
      <c r="AC464" t="s">
        <v>785</v>
      </c>
    </row>
    <row r="465" ht="12.75">
      <c r="AC465" t="s">
        <v>786</v>
      </c>
    </row>
    <row r="466" ht="12.75">
      <c r="AC466" t="s">
        <v>787</v>
      </c>
    </row>
    <row r="467" ht="12.75">
      <c r="AC467" t="s">
        <v>788</v>
      </c>
    </row>
    <row r="468" ht="12.75">
      <c r="AC468" t="s">
        <v>789</v>
      </c>
    </row>
    <row r="469" ht="12.75">
      <c r="AC469" t="s">
        <v>790</v>
      </c>
    </row>
    <row r="470" ht="12.75">
      <c r="AC470" t="s">
        <v>791</v>
      </c>
    </row>
    <row r="471" ht="12.75">
      <c r="AC471" t="s">
        <v>792</v>
      </c>
    </row>
    <row r="472" ht="12.75">
      <c r="AC472" t="s">
        <v>793</v>
      </c>
    </row>
    <row r="473" ht="12.75">
      <c r="AC473" t="s">
        <v>794</v>
      </c>
    </row>
    <row r="474" ht="12.75">
      <c r="AC474" t="s">
        <v>795</v>
      </c>
    </row>
    <row r="475" ht="12.75">
      <c r="AC475" t="s">
        <v>796</v>
      </c>
    </row>
    <row r="476" ht="12.75">
      <c r="AC476" t="s">
        <v>797</v>
      </c>
    </row>
    <row r="477" ht="12.75">
      <c r="AC477" t="s">
        <v>798</v>
      </c>
    </row>
    <row r="478" ht="12.75">
      <c r="AC478" t="s">
        <v>799</v>
      </c>
    </row>
    <row r="479" ht="12.75">
      <c r="AC479" t="s">
        <v>800</v>
      </c>
    </row>
    <row r="480" ht="12.75">
      <c r="AC480" t="s">
        <v>801</v>
      </c>
    </row>
    <row r="481" ht="12.75">
      <c r="AC481" t="s">
        <v>802</v>
      </c>
    </row>
    <row r="482" ht="12.75">
      <c r="AC482" t="s">
        <v>803</v>
      </c>
    </row>
    <row r="483" ht="12.75">
      <c r="AC483" t="s">
        <v>804</v>
      </c>
    </row>
    <row r="484" ht="12.75">
      <c r="AC484" t="s">
        <v>805</v>
      </c>
    </row>
    <row r="485" ht="12.75">
      <c r="AC485" t="s">
        <v>0</v>
      </c>
    </row>
    <row r="486" ht="12.75">
      <c r="AC486" t="s">
        <v>1</v>
      </c>
    </row>
    <row r="487" ht="12.75">
      <c r="AC487" t="s">
        <v>2</v>
      </c>
    </row>
    <row r="488" ht="12.75">
      <c r="AC488" t="s">
        <v>3</v>
      </c>
    </row>
    <row r="489" ht="12.75">
      <c r="AC489" t="s">
        <v>4</v>
      </c>
    </row>
    <row r="490" ht="12.75">
      <c r="AC490" t="s">
        <v>5</v>
      </c>
    </row>
    <row r="491" ht="12.75">
      <c r="AC491" t="s">
        <v>6</v>
      </c>
    </row>
    <row r="492" ht="12.75">
      <c r="AC492" t="s">
        <v>7</v>
      </c>
    </row>
    <row r="498" ht="12.75">
      <c r="A498" t="str">
        <f>'Change Frequencies'!B134</f>
        <v>Xtall v2.1 PIC 12F683 Data Programmer Memory Map vs Si570 Registers and Frequencies</v>
      </c>
    </row>
    <row r="499" spans="2:12" ht="12.75">
      <c r="B499" t="str">
        <f>'Change Frequencies'!B136</f>
        <v>Hex Address</v>
      </c>
      <c r="L499" s="3"/>
    </row>
    <row r="500" spans="2:29" ht="12.75">
      <c r="B500" t="str">
        <f>'Change Frequencies'!B158</f>
        <v>002100:</v>
      </c>
      <c r="C500" s="50" t="str">
        <f>'Change Frequencies'!C158</f>
        <v>FF</v>
      </c>
      <c r="D500" s="50" t="str">
        <f>'Change Frequencies'!D158</f>
        <v>FF</v>
      </c>
      <c r="E500" s="50" t="str">
        <f>'Change Frequencies'!E158</f>
        <v>FF</v>
      </c>
      <c r="F500" s="50" t="str">
        <f>'Change Frequencies'!F158</f>
        <v>FF</v>
      </c>
      <c r="G500" s="50" t="str">
        <f>'Change Frequencies'!G158</f>
        <v>FF</v>
      </c>
      <c r="H500" s="50" t="str">
        <f>'Change Frequencies'!H158</f>
        <v>FF</v>
      </c>
      <c r="I500" s="50" t="str">
        <f>'Change Frequencies'!I158</f>
        <v>FF</v>
      </c>
      <c r="J500" s="50" t="str">
        <f>'Change Frequencies'!J158</f>
        <v>FF</v>
      </c>
      <c r="L500" s="2" t="s">
        <v>355</v>
      </c>
      <c r="M500" s="52" t="str">
        <f>+BIN2HEX(HEX2BIN(C500,8),2)&amp;BIN2HEX(HEX2BIN(0,8),2)</f>
        <v>FF00</v>
      </c>
      <c r="N500" s="52" t="str">
        <f>+BIN2HEX(HEX2BIN(D500,8),2)&amp;BIN2HEX(HEX2BIN(0,8),2)</f>
        <v>FF00</v>
      </c>
      <c r="O500" s="52" t="str">
        <f>+BIN2HEX(HEX2BIN(E500,8),2)&amp;BIN2HEX(HEX2BIN(0,8),2)</f>
        <v>FF00</v>
      </c>
      <c r="P500" s="52" t="str">
        <f>+BIN2HEX(HEX2BIN(F500,8),2)&amp;BIN2HEX(HEX2BIN(0,8),2)</f>
        <v>FF00</v>
      </c>
      <c r="Q500" s="52" t="str">
        <f>+BIN2HEX(HEX2BIN(G500,8),2)&amp;BIN2HEX(HEX2BIN(0,8),2)</f>
        <v>FF00</v>
      </c>
      <c r="R500" s="52" t="str">
        <f>+BIN2HEX(HEX2BIN(H500,8),2)&amp;BIN2HEX(HEX2BIN(0,8),2)</f>
        <v>FF00</v>
      </c>
      <c r="S500" s="52" t="str">
        <f>+BIN2HEX(HEX2BIN(I500,8),2)&amp;BIN2HEX(HEX2BIN(0,8),2)</f>
        <v>FF00</v>
      </c>
      <c r="T500" s="52" t="str">
        <f>+BIN2HEX(HEX2BIN(J500,8),2)&amp;BIN2HEX(HEX2BIN(0,8),2)</f>
        <v>FF00</v>
      </c>
      <c r="U500" s="50" t="str">
        <f aca="true" t="shared" si="7" ref="U500:U515">+AA500</f>
        <v>B6</v>
      </c>
      <c r="W500" s="51">
        <f>+HEX2DEC(MID($L500,2,2))+HEX2DEC(MID($L500,4,2))+HEX2DEC(MID($L500,6,2))+HEX2DEC(MID($L500,8,2))+HEX2DEC(MID($M500,1,2))+HEX2DEC(MID($M500,3,2))+HEX2DEC(MID($N500,1,2))+HEX2DEC(MID($N500,3,2))+HEX2DEC(MID($O500,1,2))+HEX2DEC(MID($O500,3,2))+HEX2DEC(MID($P500,1,2))+HEX2DEC(MID($P500,3,2))+HEX2DEC(MID($Q500,1,2))+HEX2DEC(MID($Q500,3,2))+HEX2DEC(MID($R500,1,2))+HEX2DEC(MID($R500,3,2))+HEX2DEC(MID($S500,1,2))+HEX2DEC(MID($S500,3,2))+HEX2DEC(MID($T500,1,2))+HEX2DEC(MID($T500,3,2))</f>
        <v>2122</v>
      </c>
      <c r="X500" s="2" t="str">
        <f>+DEC2HEX(W500)</f>
        <v>84A</v>
      </c>
      <c r="Y500" s="2" t="str">
        <f aca="true" t="shared" si="8" ref="Y500:Y515">+(RIGHT(X500,2))</f>
        <v>4A</v>
      </c>
      <c r="Z500" s="2">
        <f>256-HEX2DEC(Y500)</f>
        <v>182</v>
      </c>
      <c r="AA500" s="2" t="str">
        <f>IF(MOD(Z500,256)=0,"00",DEC2HEX(Z500,2))</f>
        <v>B6</v>
      </c>
      <c r="AC500" t="str">
        <f aca="true" t="shared" si="9" ref="AC500:AC515">+L500&amp;M500&amp;N500&amp;O500&amp;P500&amp;Q500&amp;R500&amp;S500&amp;T500&amp;U500</f>
        <v>:10420000FF00FF00FF00FF00FF00FF00FF00FF00B6</v>
      </c>
    </row>
    <row r="501" spans="2:29" ht="12.75">
      <c r="B501" t="str">
        <f>'Change Frequencies'!B159</f>
        <v>002108:</v>
      </c>
      <c r="C501" s="50">
        <f>'Change Frequencies'!C159</f>
        <v>0</v>
      </c>
      <c r="D501" s="50">
        <f>'Change Frequencies'!D159</f>
        <v>0</v>
      </c>
      <c r="E501" s="50">
        <f>'Change Frequencies'!E159</f>
        <v>0</v>
      </c>
      <c r="F501" s="50">
        <f>'Change Frequencies'!F159</f>
        <v>0</v>
      </c>
      <c r="G501" s="50">
        <f>'Change Frequencies'!G159</f>
        <v>0</v>
      </c>
      <c r="H501" s="50">
        <f>'Change Frequencies'!H159</f>
        <v>0</v>
      </c>
      <c r="I501" s="50" t="str">
        <f>'Change Frequencies'!I159</f>
        <v>FF</v>
      </c>
      <c r="J501" s="50" t="str">
        <f>'Change Frequencies'!J159</f>
        <v>FF</v>
      </c>
      <c r="L501" s="2" t="s">
        <v>356</v>
      </c>
      <c r="M501" s="52" t="str">
        <f>+BIN2HEX(HEX2BIN(C501,8),2)&amp;BIN2HEX(HEX2BIN(0,8),2)</f>
        <v>0000</v>
      </c>
      <c r="N501" s="52" t="str">
        <f>+BIN2HEX(HEX2BIN(D501,8),2)&amp;BIN2HEX(HEX2BIN(0,8),2)</f>
        <v>0000</v>
      </c>
      <c r="O501" s="52" t="str">
        <f>+BIN2HEX(HEX2BIN(E501,8),2)&amp;BIN2HEX(HEX2BIN(0,8),2)</f>
        <v>0000</v>
      </c>
      <c r="P501" s="52" t="str">
        <f>+BIN2HEX(HEX2BIN(F501,8),2)&amp;BIN2HEX(HEX2BIN(0,8),2)</f>
        <v>0000</v>
      </c>
      <c r="Q501" s="52" t="str">
        <f>+BIN2HEX(HEX2BIN(G501,8),2)&amp;BIN2HEX(HEX2BIN(0,8),2)</f>
        <v>0000</v>
      </c>
      <c r="R501" s="52" t="str">
        <f>+BIN2HEX(HEX2BIN(H501,8),2)&amp;BIN2HEX(HEX2BIN(0,8),2)</f>
        <v>0000</v>
      </c>
      <c r="S501" s="52" t="str">
        <f>+BIN2HEX(HEX2BIN(I501,8),2)&amp;BIN2HEX(HEX2BIN(0,8),2)</f>
        <v>FF00</v>
      </c>
      <c r="T501" s="52" t="str">
        <f>+BIN2HEX(HEX2BIN(J501,8),2)&amp;BIN2HEX(HEX2BIN(0,8),2)</f>
        <v>FF00</v>
      </c>
      <c r="U501" s="50" t="str">
        <f t="shared" si="7"/>
        <v>A0</v>
      </c>
      <c r="W501" s="51">
        <f>+HEX2DEC(MID($L501,2,2))+HEX2DEC(MID($L501,4,2))+HEX2DEC(MID($L501,6,2))+HEX2DEC(MID($L501,8,2))+HEX2DEC(MID($M501,1,2))+HEX2DEC(MID($M501,3,2))+HEX2DEC(MID($N501,1,2))+HEX2DEC(MID($N501,3,2))+HEX2DEC(MID($O501,1,2))+HEX2DEC(MID($O501,3,2))+HEX2DEC(MID($P501,1,2))+HEX2DEC(MID($P501,3,2))+HEX2DEC(MID($Q501,1,2))+HEX2DEC(MID($Q501,3,2))+HEX2DEC(MID($R501,1,2))+HEX2DEC(MID($R501,3,2))+HEX2DEC(MID($S501,1,2))+HEX2DEC(MID($S501,3,2))+HEX2DEC(MID($T501,1,2))+HEX2DEC(MID($T501,3,2))</f>
        <v>608</v>
      </c>
      <c r="X501" s="2" t="str">
        <f>+DEC2HEX(W501)</f>
        <v>260</v>
      </c>
      <c r="Y501" s="2" t="str">
        <f t="shared" si="8"/>
        <v>60</v>
      </c>
      <c r="Z501" s="2">
        <f>256-HEX2DEC(Y501)</f>
        <v>160</v>
      </c>
      <c r="AA501" s="2" t="str">
        <f>IF(MOD(Z501,256)=0,"00",DEC2HEX(Z501,2))</f>
        <v>A0</v>
      </c>
      <c r="AC501" t="str">
        <f t="shared" si="9"/>
        <v>:10421000000000000000000000000000FF00FF00A0</v>
      </c>
    </row>
    <row r="502" spans="2:29" ht="12.75">
      <c r="B502" t="str">
        <f>'Change Frequencies'!B160</f>
        <v>002110:</v>
      </c>
      <c r="C502" s="50">
        <f>'Change Frequencies'!C160</f>
        <v>0</v>
      </c>
      <c r="D502" s="50">
        <f>'Change Frequencies'!D160</f>
        <v>0</v>
      </c>
      <c r="E502" s="50">
        <f>'Change Frequencies'!E160</f>
        <v>0</v>
      </c>
      <c r="F502" s="50">
        <f>'Change Frequencies'!F160</f>
        <v>0</v>
      </c>
      <c r="G502" s="50">
        <f>'Change Frequencies'!G160</f>
        <v>0</v>
      </c>
      <c r="H502" s="50">
        <f>'Change Frequencies'!H160</f>
        <v>0</v>
      </c>
      <c r="I502" s="50" t="str">
        <f>'Change Frequencies'!I160</f>
        <v>FF</v>
      </c>
      <c r="J502" s="50" t="str">
        <f>'Change Frequencies'!J160</f>
        <v>FF</v>
      </c>
      <c r="L502" s="2" t="s">
        <v>357</v>
      </c>
      <c r="M502" s="52" t="str">
        <f>+BIN2HEX(HEX2BIN(C502,8),2)&amp;BIN2HEX(HEX2BIN(0,8),2)</f>
        <v>0000</v>
      </c>
      <c r="N502" s="52" t="str">
        <f>+BIN2HEX(HEX2BIN(D502,8),2)&amp;BIN2HEX(HEX2BIN(0,8),2)</f>
        <v>0000</v>
      </c>
      <c r="O502" s="52" t="str">
        <f>+BIN2HEX(HEX2BIN(E502,8),2)&amp;BIN2HEX(HEX2BIN(0,8),2)</f>
        <v>0000</v>
      </c>
      <c r="P502" s="52" t="str">
        <f>+BIN2HEX(HEX2BIN(F502,8),2)&amp;BIN2HEX(HEX2BIN(0,8),2)</f>
        <v>0000</v>
      </c>
      <c r="Q502" s="52" t="str">
        <f>+BIN2HEX(HEX2BIN(G502,8),2)&amp;BIN2HEX(HEX2BIN(0,8),2)</f>
        <v>0000</v>
      </c>
      <c r="R502" s="52" t="str">
        <f>+BIN2HEX(HEX2BIN(H502,8),2)&amp;BIN2HEX(HEX2BIN(0,8),2)</f>
        <v>0000</v>
      </c>
      <c r="S502" s="52" t="str">
        <f>+BIN2HEX(HEX2BIN(I502,8),2)&amp;BIN2HEX(HEX2BIN(0,8),2)</f>
        <v>FF00</v>
      </c>
      <c r="T502" s="52" t="str">
        <f>+BIN2HEX(HEX2BIN(J502,8),2)&amp;BIN2HEX(HEX2BIN(0,8),2)</f>
        <v>FF00</v>
      </c>
      <c r="U502" s="50" t="str">
        <f t="shared" si="7"/>
        <v>90</v>
      </c>
      <c r="W502" s="51">
        <f>+HEX2DEC(MID($L502,2,2))+HEX2DEC(MID($L502,4,2))+HEX2DEC(MID($L502,6,2))+HEX2DEC(MID($L502,8,2))+HEX2DEC(MID($M502,1,2))+HEX2DEC(MID($M502,3,2))+HEX2DEC(MID($N502,1,2))+HEX2DEC(MID($N502,3,2))+HEX2DEC(MID($O502,1,2))+HEX2DEC(MID($O502,3,2))+HEX2DEC(MID($P502,1,2))+HEX2DEC(MID($P502,3,2))+HEX2DEC(MID($Q502,1,2))+HEX2DEC(MID($Q502,3,2))+HEX2DEC(MID($R502,1,2))+HEX2DEC(MID($R502,3,2))+HEX2DEC(MID($S502,1,2))+HEX2DEC(MID($S502,3,2))+HEX2DEC(MID($T502,1,2))+HEX2DEC(MID($T502,3,2))</f>
        <v>624</v>
      </c>
      <c r="X502" s="2" t="str">
        <f>+DEC2HEX(W502)</f>
        <v>270</v>
      </c>
      <c r="Y502" s="2" t="str">
        <f t="shared" si="8"/>
        <v>70</v>
      </c>
      <c r="Z502" s="2">
        <f>256-HEX2DEC(Y502)</f>
        <v>144</v>
      </c>
      <c r="AA502" s="2" t="str">
        <f>IF(MOD(Z502,256)=0,"00",DEC2HEX(Z502,2))</f>
        <v>90</v>
      </c>
      <c r="AC502" t="str">
        <f t="shared" si="9"/>
        <v>:10422000000000000000000000000000FF00FF0090</v>
      </c>
    </row>
    <row r="503" spans="2:29" ht="12.75">
      <c r="B503" t="str">
        <f>'Change Frequencies'!B161</f>
        <v>002118:</v>
      </c>
      <c r="C503" s="50">
        <f>'Change Frequencies'!C161</f>
        <v>0</v>
      </c>
      <c r="D503" s="50">
        <f>'Change Frequencies'!D161</f>
        <v>0</v>
      </c>
      <c r="E503" s="50">
        <f>'Change Frequencies'!E161</f>
        <v>0</v>
      </c>
      <c r="F503" s="50">
        <f>'Change Frequencies'!F161</f>
        <v>0</v>
      </c>
      <c r="G503" s="50">
        <f>'Change Frequencies'!G161</f>
        <v>0</v>
      </c>
      <c r="H503" s="50">
        <f>'Change Frequencies'!H161</f>
        <v>0</v>
      </c>
      <c r="I503" s="50" t="str">
        <f>'Change Frequencies'!I161</f>
        <v>FF</v>
      </c>
      <c r="J503" s="50" t="str">
        <f>'Change Frequencies'!J161</f>
        <v>FF</v>
      </c>
      <c r="L503" s="2" t="s">
        <v>358</v>
      </c>
      <c r="M503" s="52" t="str">
        <f>+BIN2HEX(HEX2BIN(C503,8),2)&amp;BIN2HEX(HEX2BIN(0,8),2)</f>
        <v>0000</v>
      </c>
      <c r="N503" s="52" t="str">
        <f>+BIN2HEX(HEX2BIN(D503,8),2)&amp;BIN2HEX(HEX2BIN(0,8),2)</f>
        <v>0000</v>
      </c>
      <c r="O503" s="52" t="str">
        <f>+BIN2HEX(HEX2BIN(E503,8),2)&amp;BIN2HEX(HEX2BIN(0,8),2)</f>
        <v>0000</v>
      </c>
      <c r="P503" s="52" t="str">
        <f>+BIN2HEX(HEX2BIN(F503,8),2)&amp;BIN2HEX(HEX2BIN(0,8),2)</f>
        <v>0000</v>
      </c>
      <c r="Q503" s="52" t="str">
        <f>+BIN2HEX(HEX2BIN(G503,8),2)&amp;BIN2HEX(HEX2BIN(0,8),2)</f>
        <v>0000</v>
      </c>
      <c r="R503" s="52" t="str">
        <f>+BIN2HEX(HEX2BIN(H503,8),2)&amp;BIN2HEX(HEX2BIN(0,8),2)</f>
        <v>0000</v>
      </c>
      <c r="S503" s="52" t="str">
        <f>+BIN2HEX(HEX2BIN(I503,8),2)&amp;BIN2HEX(HEX2BIN(0,8),2)</f>
        <v>FF00</v>
      </c>
      <c r="T503" s="52" t="str">
        <f>+BIN2HEX(HEX2BIN(J503,8),2)&amp;BIN2HEX(HEX2BIN(0,8),2)</f>
        <v>FF00</v>
      </c>
      <c r="U503" s="50" t="str">
        <f t="shared" si="7"/>
        <v>80</v>
      </c>
      <c r="W503" s="51">
        <f>+HEX2DEC(MID($L503,2,2))+HEX2DEC(MID($L503,4,2))+HEX2DEC(MID($L503,6,2))+HEX2DEC(MID($L503,8,2))+HEX2DEC(MID($M503,1,2))+HEX2DEC(MID($M503,3,2))+HEX2DEC(MID($N503,1,2))+HEX2DEC(MID($N503,3,2))+HEX2DEC(MID($O503,1,2))+HEX2DEC(MID($O503,3,2))+HEX2DEC(MID($P503,1,2))+HEX2DEC(MID($P503,3,2))+HEX2DEC(MID($Q503,1,2))+HEX2DEC(MID($Q503,3,2))+HEX2DEC(MID($R503,1,2))+HEX2DEC(MID($R503,3,2))+HEX2DEC(MID($S503,1,2))+HEX2DEC(MID($S503,3,2))+HEX2DEC(MID($T503,1,2))+HEX2DEC(MID($T503,3,2))</f>
        <v>640</v>
      </c>
      <c r="X503" s="2" t="str">
        <f>+DEC2HEX(W503)</f>
        <v>280</v>
      </c>
      <c r="Y503" s="2" t="str">
        <f t="shared" si="8"/>
        <v>80</v>
      </c>
      <c r="Z503" s="2">
        <f>256-HEX2DEC(Y503)</f>
        <v>128</v>
      </c>
      <c r="AA503" s="2" t="str">
        <f>IF(MOD(Z503,256)=0,"00",DEC2HEX(Z503,2))</f>
        <v>80</v>
      </c>
      <c r="AC503" t="str">
        <f t="shared" si="9"/>
        <v>:10423000000000000000000000000000FF00FF0080</v>
      </c>
    </row>
    <row r="504" spans="2:29" ht="12.75">
      <c r="B504" t="str">
        <f>'Change Frequencies'!B162</f>
        <v>002120:</v>
      </c>
      <c r="C504" s="50">
        <f>'Change Frequencies'!C162</f>
        <v>0</v>
      </c>
      <c r="D504" s="50">
        <f>'Change Frequencies'!D162</f>
        <v>0</v>
      </c>
      <c r="E504" s="50">
        <f>'Change Frequencies'!E162</f>
        <v>0</v>
      </c>
      <c r="F504" s="50">
        <f>'Change Frequencies'!F162</f>
        <v>0</v>
      </c>
      <c r="G504" s="50">
        <f>'Change Frequencies'!G162</f>
        <v>0</v>
      </c>
      <c r="H504" s="50">
        <f>'Change Frequencies'!H162</f>
        <v>0</v>
      </c>
      <c r="I504" s="50" t="str">
        <f>'Change Frequencies'!I162</f>
        <v>FF</v>
      </c>
      <c r="J504" s="50" t="str">
        <f>'Change Frequencies'!J162</f>
        <v>FF</v>
      </c>
      <c r="L504" s="2" t="s">
        <v>359</v>
      </c>
      <c r="M504" s="52" t="str">
        <f>+BIN2HEX(HEX2BIN(C504,8),2)&amp;BIN2HEX(HEX2BIN(0,8),2)</f>
        <v>0000</v>
      </c>
      <c r="N504" s="52" t="str">
        <f>+BIN2HEX(HEX2BIN(D504,8),2)&amp;BIN2HEX(HEX2BIN(0,8),2)</f>
        <v>0000</v>
      </c>
      <c r="O504" s="52" t="str">
        <f>+BIN2HEX(HEX2BIN(E504,8),2)&amp;BIN2HEX(HEX2BIN(0,8),2)</f>
        <v>0000</v>
      </c>
      <c r="P504" s="52" t="str">
        <f>+BIN2HEX(HEX2BIN(F504,8),2)&amp;BIN2HEX(HEX2BIN(0,8),2)</f>
        <v>0000</v>
      </c>
      <c r="Q504" s="52" t="str">
        <f>+BIN2HEX(HEX2BIN(G504,8),2)&amp;BIN2HEX(HEX2BIN(0,8),2)</f>
        <v>0000</v>
      </c>
      <c r="R504" s="52" t="str">
        <f>+BIN2HEX(HEX2BIN(H504,8),2)&amp;BIN2HEX(HEX2BIN(0,8),2)</f>
        <v>0000</v>
      </c>
      <c r="S504" s="52" t="str">
        <f>+BIN2HEX(HEX2BIN(I504,8),2)&amp;BIN2HEX(HEX2BIN(0,8),2)</f>
        <v>FF00</v>
      </c>
      <c r="T504" s="52" t="str">
        <f>+BIN2HEX(HEX2BIN(J504,8),2)&amp;BIN2HEX(HEX2BIN(0,8),2)</f>
        <v>FF00</v>
      </c>
      <c r="U504" s="50" t="str">
        <f t="shared" si="7"/>
        <v>70</v>
      </c>
      <c r="W504" s="51">
        <f>+HEX2DEC(MID($L504,2,2))+HEX2DEC(MID($L504,4,2))+HEX2DEC(MID($L504,6,2))+HEX2DEC(MID($L504,8,2))+HEX2DEC(MID($M504,1,2))+HEX2DEC(MID($M504,3,2))+HEX2DEC(MID($N504,1,2))+HEX2DEC(MID($N504,3,2))+HEX2DEC(MID($O504,1,2))+HEX2DEC(MID($O504,3,2))+HEX2DEC(MID($P504,1,2))+HEX2DEC(MID($P504,3,2))+HEX2DEC(MID($Q504,1,2))+HEX2DEC(MID($Q504,3,2))+HEX2DEC(MID($R504,1,2))+HEX2DEC(MID($R504,3,2))+HEX2DEC(MID($S504,1,2))+HEX2DEC(MID($S504,3,2))+HEX2DEC(MID($T504,1,2))+HEX2DEC(MID($T504,3,2))</f>
        <v>656</v>
      </c>
      <c r="X504" s="2" t="str">
        <f>+DEC2HEX(W504)</f>
        <v>290</v>
      </c>
      <c r="Y504" s="2" t="str">
        <f t="shared" si="8"/>
        <v>90</v>
      </c>
      <c r="Z504" s="2">
        <f>256-HEX2DEC(Y504)</f>
        <v>112</v>
      </c>
      <c r="AA504" s="2" t="str">
        <f>IF(MOD(Z504,256)=0,"00",DEC2HEX(Z504,2))</f>
        <v>70</v>
      </c>
      <c r="AC504" t="str">
        <f t="shared" si="9"/>
        <v>:10424000000000000000000000000000FF00FF0070</v>
      </c>
    </row>
    <row r="505" spans="2:29" ht="12.75">
      <c r="B505" t="str">
        <f>'Change Frequencies'!B163</f>
        <v>002128:</v>
      </c>
      <c r="C505" s="50">
        <f>'Change Frequencies'!C163</f>
        <v>0</v>
      </c>
      <c r="D505" s="50">
        <f>'Change Frequencies'!D163</f>
        <v>0</v>
      </c>
      <c r="E505" s="50">
        <f>'Change Frequencies'!E163</f>
        <v>0</v>
      </c>
      <c r="F505" s="50">
        <f>'Change Frequencies'!F163</f>
        <v>0</v>
      </c>
      <c r="G505" s="50">
        <f>'Change Frequencies'!G163</f>
        <v>0</v>
      </c>
      <c r="H505" s="50">
        <f>'Change Frequencies'!H163</f>
        <v>0</v>
      </c>
      <c r="I505" s="50" t="str">
        <f>'Change Frequencies'!I163</f>
        <v>FF</v>
      </c>
      <c r="J505" s="50" t="str">
        <f>'Change Frequencies'!J163</f>
        <v>FF</v>
      </c>
      <c r="L505" s="2" t="s">
        <v>360</v>
      </c>
      <c r="M505" s="52" t="str">
        <f>+BIN2HEX(HEX2BIN(C505,8),2)&amp;BIN2HEX(HEX2BIN(0,8),2)</f>
        <v>0000</v>
      </c>
      <c r="N505" s="52" t="str">
        <f>+BIN2HEX(HEX2BIN(D505,8),2)&amp;BIN2HEX(HEX2BIN(0,8),2)</f>
        <v>0000</v>
      </c>
      <c r="O505" s="52" t="str">
        <f>+BIN2HEX(HEX2BIN(E505,8),2)&amp;BIN2HEX(HEX2BIN(0,8),2)</f>
        <v>0000</v>
      </c>
      <c r="P505" s="52" t="str">
        <f>+BIN2HEX(HEX2BIN(F505,8),2)&amp;BIN2HEX(HEX2BIN(0,8),2)</f>
        <v>0000</v>
      </c>
      <c r="Q505" s="52" t="str">
        <f>+BIN2HEX(HEX2BIN(G505,8),2)&amp;BIN2HEX(HEX2BIN(0,8),2)</f>
        <v>0000</v>
      </c>
      <c r="R505" s="52" t="str">
        <f>+BIN2HEX(HEX2BIN(H505,8),2)&amp;BIN2HEX(HEX2BIN(0,8),2)</f>
        <v>0000</v>
      </c>
      <c r="S505" s="52" t="str">
        <f>+BIN2HEX(HEX2BIN(I505,8),2)&amp;BIN2HEX(HEX2BIN(0,8),2)</f>
        <v>FF00</v>
      </c>
      <c r="T505" s="52" t="str">
        <f>+BIN2HEX(HEX2BIN(J505,8),2)&amp;BIN2HEX(HEX2BIN(0,8),2)</f>
        <v>FF00</v>
      </c>
      <c r="U505" s="50" t="str">
        <f t="shared" si="7"/>
        <v>60</v>
      </c>
      <c r="W505" s="51">
        <f>+HEX2DEC(MID($L505,2,2))+HEX2DEC(MID($L505,4,2))+HEX2DEC(MID($L505,6,2))+HEX2DEC(MID($L505,8,2))+HEX2DEC(MID($M505,1,2))+HEX2DEC(MID($M505,3,2))+HEX2DEC(MID($N505,1,2))+HEX2DEC(MID($N505,3,2))+HEX2DEC(MID($O505,1,2))+HEX2DEC(MID($O505,3,2))+HEX2DEC(MID($P505,1,2))+HEX2DEC(MID($P505,3,2))+HEX2DEC(MID($Q505,1,2))+HEX2DEC(MID($Q505,3,2))+HEX2DEC(MID($R505,1,2))+HEX2DEC(MID($R505,3,2))+HEX2DEC(MID($S505,1,2))+HEX2DEC(MID($S505,3,2))+HEX2DEC(MID($T505,1,2))+HEX2DEC(MID($T505,3,2))</f>
        <v>672</v>
      </c>
      <c r="X505" s="2" t="str">
        <f>+DEC2HEX(W505)</f>
        <v>2A0</v>
      </c>
      <c r="Y505" s="2" t="str">
        <f t="shared" si="8"/>
        <v>A0</v>
      </c>
      <c r="Z505" s="2">
        <f>256-HEX2DEC(Y505)</f>
        <v>96</v>
      </c>
      <c r="AA505" s="2" t="str">
        <f>IF(MOD(Z505,256)=0,"00",DEC2HEX(Z505,2))</f>
        <v>60</v>
      </c>
      <c r="AC505" t="str">
        <f t="shared" si="9"/>
        <v>:10425000000000000000000000000000FF00FF0060</v>
      </c>
    </row>
    <row r="506" spans="2:29" ht="12.75">
      <c r="B506" t="str">
        <f>'Change Frequencies'!B164</f>
        <v>002130:</v>
      </c>
      <c r="C506" s="50">
        <f>'Change Frequencies'!C164</f>
        <v>0</v>
      </c>
      <c r="D506" s="50">
        <f>'Change Frequencies'!D164</f>
        <v>0</v>
      </c>
      <c r="E506" s="50">
        <f>'Change Frequencies'!E164</f>
        <v>0</v>
      </c>
      <c r="F506" s="50">
        <f>'Change Frequencies'!F164</f>
        <v>0</v>
      </c>
      <c r="G506" s="50">
        <f>'Change Frequencies'!G164</f>
        <v>0</v>
      </c>
      <c r="H506" s="50">
        <f>'Change Frequencies'!H164</f>
        <v>0</v>
      </c>
      <c r="I506" s="50" t="str">
        <f>'Change Frequencies'!I164</f>
        <v>FF</v>
      </c>
      <c r="J506" s="50" t="str">
        <f>'Change Frequencies'!J164</f>
        <v>FF</v>
      </c>
      <c r="L506" s="2" t="s">
        <v>361</v>
      </c>
      <c r="M506" s="52" t="str">
        <f>+BIN2HEX(HEX2BIN(C506,8),2)&amp;BIN2HEX(HEX2BIN(0,8),2)</f>
        <v>0000</v>
      </c>
      <c r="N506" s="52" t="str">
        <f>+BIN2HEX(HEX2BIN(D506,8),2)&amp;BIN2HEX(HEX2BIN(0,8),2)</f>
        <v>0000</v>
      </c>
      <c r="O506" s="52" t="str">
        <f>+BIN2HEX(HEX2BIN(E506,8),2)&amp;BIN2HEX(HEX2BIN(0,8),2)</f>
        <v>0000</v>
      </c>
      <c r="P506" s="52" t="str">
        <f>+BIN2HEX(HEX2BIN(F506,8),2)&amp;BIN2HEX(HEX2BIN(0,8),2)</f>
        <v>0000</v>
      </c>
      <c r="Q506" s="52" t="str">
        <f>+BIN2HEX(HEX2BIN(G506,8),2)&amp;BIN2HEX(HEX2BIN(0,8),2)</f>
        <v>0000</v>
      </c>
      <c r="R506" s="52" t="str">
        <f>+BIN2HEX(HEX2BIN(H506,8),2)&amp;BIN2HEX(HEX2BIN(0,8),2)</f>
        <v>0000</v>
      </c>
      <c r="S506" s="52" t="str">
        <f>+BIN2HEX(HEX2BIN(I506,8),2)&amp;BIN2HEX(HEX2BIN(0,8),2)</f>
        <v>FF00</v>
      </c>
      <c r="T506" s="52" t="str">
        <f>+BIN2HEX(HEX2BIN(J506,8),2)&amp;BIN2HEX(HEX2BIN(0,8),2)</f>
        <v>FF00</v>
      </c>
      <c r="U506" s="50" t="str">
        <f t="shared" si="7"/>
        <v>50</v>
      </c>
      <c r="W506" s="51">
        <f>+HEX2DEC(MID($L506,2,2))+HEX2DEC(MID($L506,4,2))+HEX2DEC(MID($L506,6,2))+HEX2DEC(MID($L506,8,2))+HEX2DEC(MID($M506,1,2))+HEX2DEC(MID($M506,3,2))+HEX2DEC(MID($N506,1,2))+HEX2DEC(MID($N506,3,2))+HEX2DEC(MID($O506,1,2))+HEX2DEC(MID($O506,3,2))+HEX2DEC(MID($P506,1,2))+HEX2DEC(MID($P506,3,2))+HEX2DEC(MID($Q506,1,2))+HEX2DEC(MID($Q506,3,2))+HEX2DEC(MID($R506,1,2))+HEX2DEC(MID($R506,3,2))+HEX2DEC(MID($S506,1,2))+HEX2DEC(MID($S506,3,2))+HEX2DEC(MID($T506,1,2))+HEX2DEC(MID($T506,3,2))</f>
        <v>688</v>
      </c>
      <c r="X506" s="2" t="str">
        <f>+DEC2HEX(W506)</f>
        <v>2B0</v>
      </c>
      <c r="Y506" s="2" t="str">
        <f t="shared" si="8"/>
        <v>B0</v>
      </c>
      <c r="Z506" s="2">
        <f>256-HEX2DEC(Y506)</f>
        <v>80</v>
      </c>
      <c r="AA506" s="2" t="str">
        <f>IF(MOD(Z506,256)=0,"00",DEC2HEX(Z506,2))</f>
        <v>50</v>
      </c>
      <c r="AC506" t="str">
        <f t="shared" si="9"/>
        <v>:10426000000000000000000000000000FF00FF0050</v>
      </c>
    </row>
    <row r="507" spans="2:29" ht="12.75">
      <c r="B507" t="str">
        <f>'Change Frequencies'!B165</f>
        <v>002138:</v>
      </c>
      <c r="C507" s="50">
        <f>'Change Frequencies'!C165</f>
        <v>0</v>
      </c>
      <c r="D507" s="50">
        <f>'Change Frequencies'!D165</f>
        <v>0</v>
      </c>
      <c r="E507" s="50">
        <f>'Change Frequencies'!E165</f>
        <v>0</v>
      </c>
      <c r="F507" s="50">
        <f>'Change Frequencies'!F165</f>
        <v>0</v>
      </c>
      <c r="G507" s="50">
        <f>'Change Frequencies'!G165</f>
        <v>0</v>
      </c>
      <c r="H507" s="50">
        <f>'Change Frequencies'!H165</f>
        <v>0</v>
      </c>
      <c r="I507" s="50" t="str">
        <f>'Change Frequencies'!I165</f>
        <v>FF</v>
      </c>
      <c r="J507" s="50" t="str">
        <f>'Change Frequencies'!J165</f>
        <v>FF</v>
      </c>
      <c r="L507" s="2" t="s">
        <v>362</v>
      </c>
      <c r="M507" s="52" t="str">
        <f>+BIN2HEX(HEX2BIN(C507,8),2)&amp;BIN2HEX(HEX2BIN(0,8),2)</f>
        <v>0000</v>
      </c>
      <c r="N507" s="52" t="str">
        <f>+BIN2HEX(HEX2BIN(D507,8),2)&amp;BIN2HEX(HEX2BIN(0,8),2)</f>
        <v>0000</v>
      </c>
      <c r="O507" s="52" t="str">
        <f>+BIN2HEX(HEX2BIN(E507,8),2)&amp;BIN2HEX(HEX2BIN(0,8),2)</f>
        <v>0000</v>
      </c>
      <c r="P507" s="52" t="str">
        <f>+BIN2HEX(HEX2BIN(F507,8),2)&amp;BIN2HEX(HEX2BIN(0,8),2)</f>
        <v>0000</v>
      </c>
      <c r="Q507" s="52" t="str">
        <f>+BIN2HEX(HEX2BIN(G507,8),2)&amp;BIN2HEX(HEX2BIN(0,8),2)</f>
        <v>0000</v>
      </c>
      <c r="R507" s="52" t="str">
        <f>+BIN2HEX(HEX2BIN(H507,8),2)&amp;BIN2HEX(HEX2BIN(0,8),2)</f>
        <v>0000</v>
      </c>
      <c r="S507" s="52" t="str">
        <f>+BIN2HEX(HEX2BIN(I507,8),2)&amp;BIN2HEX(HEX2BIN(0,8),2)</f>
        <v>FF00</v>
      </c>
      <c r="T507" s="52" t="str">
        <f>+BIN2HEX(HEX2BIN(J507,8),2)&amp;BIN2HEX(HEX2BIN(0,8),2)</f>
        <v>FF00</v>
      </c>
      <c r="U507" s="50" t="str">
        <f t="shared" si="7"/>
        <v>40</v>
      </c>
      <c r="W507" s="51">
        <f>+HEX2DEC(MID($L507,2,2))+HEX2DEC(MID($L507,4,2))+HEX2DEC(MID($L507,6,2))+HEX2DEC(MID($L507,8,2))+HEX2DEC(MID($M507,1,2))+HEX2DEC(MID($M507,3,2))+HEX2DEC(MID($N507,1,2))+HEX2DEC(MID($N507,3,2))+HEX2DEC(MID($O507,1,2))+HEX2DEC(MID($O507,3,2))+HEX2DEC(MID($P507,1,2))+HEX2DEC(MID($P507,3,2))+HEX2DEC(MID($Q507,1,2))+HEX2DEC(MID($Q507,3,2))+HEX2DEC(MID($R507,1,2))+HEX2DEC(MID($R507,3,2))+HEX2DEC(MID($S507,1,2))+HEX2DEC(MID($S507,3,2))+HEX2DEC(MID($T507,1,2))+HEX2DEC(MID($T507,3,2))</f>
        <v>704</v>
      </c>
      <c r="X507" s="2" t="str">
        <f>+DEC2HEX(W507)</f>
        <v>2C0</v>
      </c>
      <c r="Y507" s="2" t="str">
        <f t="shared" si="8"/>
        <v>C0</v>
      </c>
      <c r="Z507" s="2">
        <f>256-HEX2DEC(Y507)</f>
        <v>64</v>
      </c>
      <c r="AA507" s="2" t="str">
        <f>IF(MOD(Z507,256)=0,"00",DEC2HEX(Z507,2))</f>
        <v>40</v>
      </c>
      <c r="AC507" t="str">
        <f t="shared" si="9"/>
        <v>:10427000000000000000000000000000FF00FF0040</v>
      </c>
    </row>
    <row r="508" spans="2:29" ht="12.75">
      <c r="B508" t="str">
        <f>'Change Frequencies'!B166</f>
        <v>002140:</v>
      </c>
      <c r="C508" s="50">
        <f>'Change Frequencies'!C166</f>
        <v>0</v>
      </c>
      <c r="D508" s="50">
        <f>'Change Frequencies'!D166</f>
        <v>0</v>
      </c>
      <c r="E508" s="50">
        <f>'Change Frequencies'!E166</f>
        <v>0</v>
      </c>
      <c r="F508" s="50">
        <f>'Change Frequencies'!F166</f>
        <v>0</v>
      </c>
      <c r="G508" s="50">
        <f>'Change Frequencies'!G166</f>
        <v>0</v>
      </c>
      <c r="H508" s="50">
        <f>'Change Frequencies'!H166</f>
        <v>0</v>
      </c>
      <c r="I508" s="50" t="str">
        <f>'Change Frequencies'!I166</f>
        <v>FF</v>
      </c>
      <c r="J508" s="50" t="str">
        <f>'Change Frequencies'!J166</f>
        <v>FF</v>
      </c>
      <c r="L508" s="2" t="s">
        <v>363</v>
      </c>
      <c r="M508" s="52" t="str">
        <f>+BIN2HEX(HEX2BIN(C508,8),2)&amp;BIN2HEX(HEX2BIN(0,8),2)</f>
        <v>0000</v>
      </c>
      <c r="N508" s="52" t="str">
        <f>+BIN2HEX(HEX2BIN(D508,8),2)&amp;BIN2HEX(HEX2BIN(0,8),2)</f>
        <v>0000</v>
      </c>
      <c r="O508" s="52" t="str">
        <f>+BIN2HEX(HEX2BIN(E508,8),2)&amp;BIN2HEX(HEX2BIN(0,8),2)</f>
        <v>0000</v>
      </c>
      <c r="P508" s="52" t="str">
        <f>+BIN2HEX(HEX2BIN(F508,8),2)&amp;BIN2HEX(HEX2BIN(0,8),2)</f>
        <v>0000</v>
      </c>
      <c r="Q508" s="52" t="str">
        <f>+BIN2HEX(HEX2BIN(G508,8),2)&amp;BIN2HEX(HEX2BIN(0,8),2)</f>
        <v>0000</v>
      </c>
      <c r="R508" s="52" t="str">
        <f>+BIN2HEX(HEX2BIN(H508,8),2)&amp;BIN2HEX(HEX2BIN(0,8),2)</f>
        <v>0000</v>
      </c>
      <c r="S508" s="52" t="str">
        <f>+BIN2HEX(HEX2BIN(I508,8),2)&amp;BIN2HEX(HEX2BIN(0,8),2)</f>
        <v>FF00</v>
      </c>
      <c r="T508" s="52" t="str">
        <f>+BIN2HEX(HEX2BIN(J508,8),2)&amp;BIN2HEX(HEX2BIN(0,8),2)</f>
        <v>FF00</v>
      </c>
      <c r="U508" s="50" t="str">
        <f t="shared" si="7"/>
        <v>30</v>
      </c>
      <c r="W508" s="51">
        <f>+HEX2DEC(MID($L508,2,2))+HEX2DEC(MID($L508,4,2))+HEX2DEC(MID($L508,6,2))+HEX2DEC(MID($L508,8,2))+HEX2DEC(MID($M508,1,2))+HEX2DEC(MID($M508,3,2))+HEX2DEC(MID($N508,1,2))+HEX2DEC(MID($N508,3,2))+HEX2DEC(MID($O508,1,2))+HEX2DEC(MID($O508,3,2))+HEX2DEC(MID($P508,1,2))+HEX2DEC(MID($P508,3,2))+HEX2DEC(MID($Q508,1,2))+HEX2DEC(MID($Q508,3,2))+HEX2DEC(MID($R508,1,2))+HEX2DEC(MID($R508,3,2))+HEX2DEC(MID($S508,1,2))+HEX2DEC(MID($S508,3,2))+HEX2DEC(MID($T508,1,2))+HEX2DEC(MID($T508,3,2))</f>
        <v>720</v>
      </c>
      <c r="X508" s="2" t="str">
        <f>+DEC2HEX(W508)</f>
        <v>2D0</v>
      </c>
      <c r="Y508" s="2" t="str">
        <f t="shared" si="8"/>
        <v>D0</v>
      </c>
      <c r="Z508" s="2">
        <f>256-HEX2DEC(Y508)</f>
        <v>48</v>
      </c>
      <c r="AA508" s="2" t="str">
        <f>IF(MOD(Z508,256)=0,"00",DEC2HEX(Z508,2))</f>
        <v>30</v>
      </c>
      <c r="AC508" t="str">
        <f t="shared" si="9"/>
        <v>:10428000000000000000000000000000FF00FF0030</v>
      </c>
    </row>
    <row r="509" spans="2:29" ht="12.75">
      <c r="B509" t="str">
        <f>'Change Frequencies'!B167</f>
        <v>002148:</v>
      </c>
      <c r="C509" s="50">
        <f>'Change Frequencies'!C167</f>
        <v>0</v>
      </c>
      <c r="D509" s="50">
        <f>'Change Frequencies'!D167</f>
        <v>0</v>
      </c>
      <c r="E509" s="50">
        <f>'Change Frequencies'!E167</f>
        <v>0</v>
      </c>
      <c r="F509" s="50">
        <f>'Change Frequencies'!F167</f>
        <v>0</v>
      </c>
      <c r="G509" s="50">
        <f>'Change Frequencies'!G167</f>
        <v>0</v>
      </c>
      <c r="H509" s="50">
        <f>'Change Frequencies'!H167</f>
        <v>0</v>
      </c>
      <c r="I509" s="50" t="str">
        <f>'Change Frequencies'!I167</f>
        <v>FF</v>
      </c>
      <c r="J509" s="50" t="str">
        <f>'Change Frequencies'!J167</f>
        <v>FF</v>
      </c>
      <c r="L509" s="2" t="s">
        <v>364</v>
      </c>
      <c r="M509" s="52" t="str">
        <f>+BIN2HEX(HEX2BIN(C509,8),2)&amp;BIN2HEX(HEX2BIN(0,8),2)</f>
        <v>0000</v>
      </c>
      <c r="N509" s="52" t="str">
        <f>+BIN2HEX(HEX2BIN(D509,8),2)&amp;BIN2HEX(HEX2BIN(0,8),2)</f>
        <v>0000</v>
      </c>
      <c r="O509" s="52" t="str">
        <f>+BIN2HEX(HEX2BIN(E509,8),2)&amp;BIN2HEX(HEX2BIN(0,8),2)</f>
        <v>0000</v>
      </c>
      <c r="P509" s="52" t="str">
        <f>+BIN2HEX(HEX2BIN(F509,8),2)&amp;BIN2HEX(HEX2BIN(0,8),2)</f>
        <v>0000</v>
      </c>
      <c r="Q509" s="52" t="str">
        <f>+BIN2HEX(HEX2BIN(G509,8),2)&amp;BIN2HEX(HEX2BIN(0,8),2)</f>
        <v>0000</v>
      </c>
      <c r="R509" s="52" t="str">
        <f>+BIN2HEX(HEX2BIN(H509,8),2)&amp;BIN2HEX(HEX2BIN(0,8),2)</f>
        <v>0000</v>
      </c>
      <c r="S509" s="52" t="str">
        <f>+BIN2HEX(HEX2BIN(I509,8),2)&amp;BIN2HEX(HEX2BIN(0,8),2)</f>
        <v>FF00</v>
      </c>
      <c r="T509" s="52" t="str">
        <f>+BIN2HEX(HEX2BIN(J509,8),2)&amp;BIN2HEX(HEX2BIN(0,8),2)</f>
        <v>FF00</v>
      </c>
      <c r="U509" s="50" t="str">
        <f t="shared" si="7"/>
        <v>20</v>
      </c>
      <c r="W509" s="51">
        <f>+HEX2DEC(MID($L509,2,2))+HEX2DEC(MID($L509,4,2))+HEX2DEC(MID($L509,6,2))+HEX2DEC(MID($L509,8,2))+HEX2DEC(MID($M509,1,2))+HEX2DEC(MID($M509,3,2))+HEX2DEC(MID($N509,1,2))+HEX2DEC(MID($N509,3,2))+HEX2DEC(MID($O509,1,2))+HEX2DEC(MID($O509,3,2))+HEX2DEC(MID($P509,1,2))+HEX2DEC(MID($P509,3,2))+HEX2DEC(MID($Q509,1,2))+HEX2DEC(MID($Q509,3,2))+HEX2DEC(MID($R509,1,2))+HEX2DEC(MID($R509,3,2))+HEX2DEC(MID($S509,1,2))+HEX2DEC(MID($S509,3,2))+HEX2DEC(MID($T509,1,2))+HEX2DEC(MID($T509,3,2))</f>
        <v>736</v>
      </c>
      <c r="X509" s="2" t="str">
        <f>+DEC2HEX(W509)</f>
        <v>2E0</v>
      </c>
      <c r="Y509" s="2" t="str">
        <f t="shared" si="8"/>
        <v>E0</v>
      </c>
      <c r="Z509" s="2">
        <f>256-HEX2DEC(Y509)</f>
        <v>32</v>
      </c>
      <c r="AA509" s="2" t="str">
        <f>IF(MOD(Z509,256)=0,"00",DEC2HEX(Z509,2))</f>
        <v>20</v>
      </c>
      <c r="AC509" t="str">
        <f t="shared" si="9"/>
        <v>:10429000000000000000000000000000FF00FF0020</v>
      </c>
    </row>
    <row r="510" spans="2:29" ht="12.75">
      <c r="B510" t="str">
        <f>'Change Frequencies'!B168</f>
        <v>002150:</v>
      </c>
      <c r="C510" s="50">
        <f>'Change Frequencies'!C168</f>
        <v>0</v>
      </c>
      <c r="D510" s="50">
        <f>'Change Frequencies'!D168</f>
        <v>0</v>
      </c>
      <c r="E510" s="50">
        <f>'Change Frequencies'!E168</f>
        <v>0</v>
      </c>
      <c r="F510" s="50">
        <f>'Change Frequencies'!F168</f>
        <v>0</v>
      </c>
      <c r="G510" s="50">
        <f>'Change Frequencies'!G168</f>
        <v>0</v>
      </c>
      <c r="H510" s="50">
        <f>'Change Frequencies'!H168</f>
        <v>0</v>
      </c>
      <c r="I510" s="50" t="str">
        <f>'Change Frequencies'!I168</f>
        <v>FF</v>
      </c>
      <c r="J510" s="50" t="str">
        <f>'Change Frequencies'!J168</f>
        <v>FF</v>
      </c>
      <c r="L510" s="2" t="s">
        <v>365</v>
      </c>
      <c r="M510" s="52" t="str">
        <f>+BIN2HEX(HEX2BIN(C510,8),2)&amp;BIN2HEX(HEX2BIN(0,8),2)</f>
        <v>0000</v>
      </c>
      <c r="N510" s="52" t="str">
        <f>+BIN2HEX(HEX2BIN(D510,8),2)&amp;BIN2HEX(HEX2BIN(0,8),2)</f>
        <v>0000</v>
      </c>
      <c r="O510" s="52" t="str">
        <f>+BIN2HEX(HEX2BIN(E510,8),2)&amp;BIN2HEX(HEX2BIN(0,8),2)</f>
        <v>0000</v>
      </c>
      <c r="P510" s="52" t="str">
        <f>+BIN2HEX(HEX2BIN(F510,8),2)&amp;BIN2HEX(HEX2BIN(0,8),2)</f>
        <v>0000</v>
      </c>
      <c r="Q510" s="52" t="str">
        <f>+BIN2HEX(HEX2BIN(G510,8),2)&amp;BIN2HEX(HEX2BIN(0,8),2)</f>
        <v>0000</v>
      </c>
      <c r="R510" s="52" t="str">
        <f>+BIN2HEX(HEX2BIN(H510,8),2)&amp;BIN2HEX(HEX2BIN(0,8),2)</f>
        <v>0000</v>
      </c>
      <c r="S510" s="52" t="str">
        <f>+BIN2HEX(HEX2BIN(I510,8),2)&amp;BIN2HEX(HEX2BIN(0,8),2)</f>
        <v>FF00</v>
      </c>
      <c r="T510" s="52" t="str">
        <f>+BIN2HEX(HEX2BIN(J510,8),2)&amp;BIN2HEX(HEX2BIN(0,8),2)</f>
        <v>FF00</v>
      </c>
      <c r="U510" s="50" t="str">
        <f t="shared" si="7"/>
        <v>10</v>
      </c>
      <c r="W510" s="51">
        <f>+HEX2DEC(MID($L510,2,2))+HEX2DEC(MID($L510,4,2))+HEX2DEC(MID($L510,6,2))+HEX2DEC(MID($L510,8,2))+HEX2DEC(MID($M510,1,2))+HEX2DEC(MID($M510,3,2))+HEX2DEC(MID($N510,1,2))+HEX2DEC(MID($N510,3,2))+HEX2DEC(MID($O510,1,2))+HEX2DEC(MID($O510,3,2))+HEX2DEC(MID($P510,1,2))+HEX2DEC(MID($P510,3,2))+HEX2DEC(MID($Q510,1,2))+HEX2DEC(MID($Q510,3,2))+HEX2DEC(MID($R510,1,2))+HEX2DEC(MID($R510,3,2))+HEX2DEC(MID($S510,1,2))+HEX2DEC(MID($S510,3,2))+HEX2DEC(MID($T510,1,2))+HEX2DEC(MID($T510,3,2))</f>
        <v>752</v>
      </c>
      <c r="X510" s="2" t="str">
        <f>+DEC2HEX(W510)</f>
        <v>2F0</v>
      </c>
      <c r="Y510" s="2" t="str">
        <f t="shared" si="8"/>
        <v>F0</v>
      </c>
      <c r="Z510" s="2">
        <f>256-HEX2DEC(Y510)</f>
        <v>16</v>
      </c>
      <c r="AA510" s="2" t="str">
        <f>IF(MOD(Z510,256)=0,"00",DEC2HEX(Z510,2))</f>
        <v>10</v>
      </c>
      <c r="AC510" t="str">
        <f t="shared" si="9"/>
        <v>:1042A000000000000000000000000000FF00FF0010</v>
      </c>
    </row>
    <row r="511" spans="2:29" ht="12.75">
      <c r="B511" t="str">
        <f>'Change Frequencies'!B169</f>
        <v>002158:</v>
      </c>
      <c r="C511" s="50">
        <f>'Change Frequencies'!C169</f>
        <v>0</v>
      </c>
      <c r="D511" s="50">
        <f>'Change Frequencies'!D169</f>
        <v>0</v>
      </c>
      <c r="E511" s="50">
        <f>'Change Frequencies'!E169</f>
        <v>0</v>
      </c>
      <c r="F511" s="50">
        <f>'Change Frequencies'!F169</f>
        <v>0</v>
      </c>
      <c r="G511" s="50">
        <f>'Change Frequencies'!G169</f>
        <v>0</v>
      </c>
      <c r="H511" s="50">
        <f>'Change Frequencies'!H169</f>
        <v>0</v>
      </c>
      <c r="I511" s="50" t="str">
        <f>'Change Frequencies'!I169</f>
        <v>FF</v>
      </c>
      <c r="J511" s="50" t="str">
        <f>'Change Frequencies'!J169</f>
        <v>FF</v>
      </c>
      <c r="L511" s="2" t="s">
        <v>366</v>
      </c>
      <c r="M511" s="52" t="str">
        <f>+BIN2HEX(HEX2BIN(C511,8),2)&amp;BIN2HEX(HEX2BIN(0,8),2)</f>
        <v>0000</v>
      </c>
      <c r="N511" s="52" t="str">
        <f>+BIN2HEX(HEX2BIN(D511,8),2)&amp;BIN2HEX(HEX2BIN(0,8),2)</f>
        <v>0000</v>
      </c>
      <c r="O511" s="52" t="str">
        <f>+BIN2HEX(HEX2BIN(E511,8),2)&amp;BIN2HEX(HEX2BIN(0,8),2)</f>
        <v>0000</v>
      </c>
      <c r="P511" s="52" t="str">
        <f>+BIN2HEX(HEX2BIN(F511,8),2)&amp;BIN2HEX(HEX2BIN(0,8),2)</f>
        <v>0000</v>
      </c>
      <c r="Q511" s="52" t="str">
        <f>+BIN2HEX(HEX2BIN(G511,8),2)&amp;BIN2HEX(HEX2BIN(0,8),2)</f>
        <v>0000</v>
      </c>
      <c r="R511" s="52" t="str">
        <f>+BIN2HEX(HEX2BIN(H511,8),2)&amp;BIN2HEX(HEX2BIN(0,8),2)</f>
        <v>0000</v>
      </c>
      <c r="S511" s="52" t="str">
        <f>+BIN2HEX(HEX2BIN(I511,8),2)&amp;BIN2HEX(HEX2BIN(0,8),2)</f>
        <v>FF00</v>
      </c>
      <c r="T511" s="52" t="str">
        <f>+BIN2HEX(HEX2BIN(J511,8),2)&amp;BIN2HEX(HEX2BIN(0,8),2)</f>
        <v>FF00</v>
      </c>
      <c r="U511" s="50" t="str">
        <f t="shared" si="7"/>
        <v>00</v>
      </c>
      <c r="W511" s="51">
        <f>+HEX2DEC(MID($L511,2,2))+HEX2DEC(MID($L511,4,2))+HEX2DEC(MID($L511,6,2))+HEX2DEC(MID($L511,8,2))+HEX2DEC(MID($M511,1,2))+HEX2DEC(MID($M511,3,2))+HEX2DEC(MID($N511,1,2))+HEX2DEC(MID($N511,3,2))+HEX2DEC(MID($O511,1,2))+HEX2DEC(MID($O511,3,2))+HEX2DEC(MID($P511,1,2))+HEX2DEC(MID($P511,3,2))+HEX2DEC(MID($Q511,1,2))+HEX2DEC(MID($Q511,3,2))+HEX2DEC(MID($R511,1,2))+HEX2DEC(MID($R511,3,2))+HEX2DEC(MID($S511,1,2))+HEX2DEC(MID($S511,3,2))+HEX2DEC(MID($T511,1,2))+HEX2DEC(MID($T511,3,2))</f>
        <v>768</v>
      </c>
      <c r="X511" s="2" t="str">
        <f>+DEC2HEX(W511)</f>
        <v>300</v>
      </c>
      <c r="Y511" s="2" t="str">
        <f t="shared" si="8"/>
        <v>00</v>
      </c>
      <c r="Z511" s="2">
        <f>256-HEX2DEC(Y511)</f>
        <v>256</v>
      </c>
      <c r="AA511" s="2" t="str">
        <f>IF(MOD(Z511,256)=0,"00",DEC2HEX(Z511,2))</f>
        <v>00</v>
      </c>
      <c r="AC511" t="str">
        <f t="shared" si="9"/>
        <v>:1042B000000000000000000000000000FF00FF0000</v>
      </c>
    </row>
    <row r="512" spans="2:29" ht="12.75">
      <c r="B512" t="str">
        <f>'Change Frequencies'!B170</f>
        <v>002160:</v>
      </c>
      <c r="C512" s="50">
        <f>'Change Frequencies'!C170</f>
        <v>0</v>
      </c>
      <c r="D512" s="50">
        <f>'Change Frequencies'!D170</f>
        <v>0</v>
      </c>
      <c r="E512" s="50">
        <f>'Change Frequencies'!E170</f>
        <v>0</v>
      </c>
      <c r="F512" s="50">
        <f>'Change Frequencies'!F170</f>
        <v>0</v>
      </c>
      <c r="G512" s="50">
        <f>'Change Frequencies'!G170</f>
        <v>0</v>
      </c>
      <c r="H512" s="50">
        <f>'Change Frequencies'!H170</f>
        <v>0</v>
      </c>
      <c r="I512" s="50" t="str">
        <f>'Change Frequencies'!I170</f>
        <v>FF</v>
      </c>
      <c r="J512" s="50" t="str">
        <f>'Change Frequencies'!J170</f>
        <v>FF</v>
      </c>
      <c r="L512" s="2" t="s">
        <v>367</v>
      </c>
      <c r="M512" s="52" t="str">
        <f>+BIN2HEX(HEX2BIN(C512,8),2)&amp;BIN2HEX(HEX2BIN(0,8),2)</f>
        <v>0000</v>
      </c>
      <c r="N512" s="52" t="str">
        <f>+BIN2HEX(HEX2BIN(D512,8),2)&amp;BIN2HEX(HEX2BIN(0,8),2)</f>
        <v>0000</v>
      </c>
      <c r="O512" s="52" t="str">
        <f>+BIN2HEX(HEX2BIN(E512,8),2)&amp;BIN2HEX(HEX2BIN(0,8),2)</f>
        <v>0000</v>
      </c>
      <c r="P512" s="52" t="str">
        <f>+BIN2HEX(HEX2BIN(F512,8),2)&amp;BIN2HEX(HEX2BIN(0,8),2)</f>
        <v>0000</v>
      </c>
      <c r="Q512" s="52" t="str">
        <f>+BIN2HEX(HEX2BIN(G512,8),2)&amp;BIN2HEX(HEX2BIN(0,8),2)</f>
        <v>0000</v>
      </c>
      <c r="R512" s="52" t="str">
        <f>+BIN2HEX(HEX2BIN(H512,8),2)&amp;BIN2HEX(HEX2BIN(0,8),2)</f>
        <v>0000</v>
      </c>
      <c r="S512" s="52" t="str">
        <f>+BIN2HEX(HEX2BIN(I512,8),2)&amp;BIN2HEX(HEX2BIN(0,8),2)</f>
        <v>FF00</v>
      </c>
      <c r="T512" s="52" t="str">
        <f>+BIN2HEX(HEX2BIN(J512,8),2)&amp;BIN2HEX(HEX2BIN(0,8),2)</f>
        <v>FF00</v>
      </c>
      <c r="U512" s="50" t="str">
        <f t="shared" si="7"/>
        <v>F0</v>
      </c>
      <c r="W512" s="51">
        <f>+HEX2DEC(MID($L512,2,2))+HEX2DEC(MID($L512,4,2))+HEX2DEC(MID($L512,6,2))+HEX2DEC(MID($L512,8,2))+HEX2DEC(MID($M512,1,2))+HEX2DEC(MID($M512,3,2))+HEX2DEC(MID($N512,1,2))+HEX2DEC(MID($N512,3,2))+HEX2DEC(MID($O512,1,2))+HEX2DEC(MID($O512,3,2))+HEX2DEC(MID($P512,1,2))+HEX2DEC(MID($P512,3,2))+HEX2DEC(MID($Q512,1,2))+HEX2DEC(MID($Q512,3,2))+HEX2DEC(MID($R512,1,2))+HEX2DEC(MID($R512,3,2))+HEX2DEC(MID($S512,1,2))+HEX2DEC(MID($S512,3,2))+HEX2DEC(MID($T512,1,2))+HEX2DEC(MID($T512,3,2))</f>
        <v>784</v>
      </c>
      <c r="X512" s="2" t="str">
        <f>+DEC2HEX(W512)</f>
        <v>310</v>
      </c>
      <c r="Y512" s="2" t="str">
        <f t="shared" si="8"/>
        <v>10</v>
      </c>
      <c r="Z512" s="2">
        <f>256-HEX2DEC(Y512)</f>
        <v>240</v>
      </c>
      <c r="AA512" s="2" t="str">
        <f>IF(MOD(Z512,256)=0,"00",DEC2HEX(Z512,2))</f>
        <v>F0</v>
      </c>
      <c r="AC512" t="str">
        <f t="shared" si="9"/>
        <v>:1042C000000000000000000000000000FF00FF00F0</v>
      </c>
    </row>
    <row r="513" spans="2:29" ht="12.75">
      <c r="B513" t="str">
        <f>'Change Frequencies'!B171</f>
        <v>002168:</v>
      </c>
      <c r="C513" s="50">
        <f>'Change Frequencies'!C171</f>
        <v>0</v>
      </c>
      <c r="D513" s="50">
        <f>'Change Frequencies'!D171</f>
        <v>0</v>
      </c>
      <c r="E513" s="50">
        <f>'Change Frequencies'!E171</f>
        <v>0</v>
      </c>
      <c r="F513" s="50">
        <f>'Change Frequencies'!F171</f>
        <v>0</v>
      </c>
      <c r="G513" s="50">
        <f>'Change Frequencies'!G171</f>
        <v>0</v>
      </c>
      <c r="H513" s="50">
        <f>'Change Frequencies'!H171</f>
        <v>0</v>
      </c>
      <c r="I513" s="50" t="str">
        <f>'Change Frequencies'!I171</f>
        <v>FF</v>
      </c>
      <c r="J513" s="50" t="str">
        <f>'Change Frequencies'!J171</f>
        <v>FF</v>
      </c>
      <c r="L513" s="2" t="s">
        <v>368</v>
      </c>
      <c r="M513" s="52" t="str">
        <f>+BIN2HEX(HEX2BIN(C513,8),2)&amp;BIN2HEX(HEX2BIN(0,8),2)</f>
        <v>0000</v>
      </c>
      <c r="N513" s="52" t="str">
        <f>+BIN2HEX(HEX2BIN(D513,8),2)&amp;BIN2HEX(HEX2BIN(0,8),2)</f>
        <v>0000</v>
      </c>
      <c r="O513" s="52" t="str">
        <f>+BIN2HEX(HEX2BIN(E513,8),2)&amp;BIN2HEX(HEX2BIN(0,8),2)</f>
        <v>0000</v>
      </c>
      <c r="P513" s="52" t="str">
        <f>+BIN2HEX(HEX2BIN(F513,8),2)&amp;BIN2HEX(HEX2BIN(0,8),2)</f>
        <v>0000</v>
      </c>
      <c r="Q513" s="52" t="str">
        <f>+BIN2HEX(HEX2BIN(G513,8),2)&amp;BIN2HEX(HEX2BIN(0,8),2)</f>
        <v>0000</v>
      </c>
      <c r="R513" s="52" t="str">
        <f>+BIN2HEX(HEX2BIN(H513,8),2)&amp;BIN2HEX(HEX2BIN(0,8),2)</f>
        <v>0000</v>
      </c>
      <c r="S513" s="52" t="str">
        <f>+BIN2HEX(HEX2BIN(I513,8),2)&amp;BIN2HEX(HEX2BIN(0,8),2)</f>
        <v>FF00</v>
      </c>
      <c r="T513" s="52" t="str">
        <f>+BIN2HEX(HEX2BIN(J513,8),2)&amp;BIN2HEX(HEX2BIN(0,8),2)</f>
        <v>FF00</v>
      </c>
      <c r="U513" s="50" t="str">
        <f t="shared" si="7"/>
        <v>E0</v>
      </c>
      <c r="W513" s="51">
        <f>+HEX2DEC(MID($L513,2,2))+HEX2DEC(MID($L513,4,2))+HEX2DEC(MID($L513,6,2))+HEX2DEC(MID($L513,8,2))+HEX2DEC(MID($M513,1,2))+HEX2DEC(MID($M513,3,2))+HEX2DEC(MID($N513,1,2))+HEX2DEC(MID($N513,3,2))+HEX2DEC(MID($O513,1,2))+HEX2DEC(MID($O513,3,2))+HEX2DEC(MID($P513,1,2))+HEX2DEC(MID($P513,3,2))+HEX2DEC(MID($Q513,1,2))+HEX2DEC(MID($Q513,3,2))+HEX2DEC(MID($R513,1,2))+HEX2DEC(MID($R513,3,2))+HEX2DEC(MID($S513,1,2))+HEX2DEC(MID($S513,3,2))+HEX2DEC(MID($T513,1,2))+HEX2DEC(MID($T513,3,2))</f>
        <v>800</v>
      </c>
      <c r="X513" s="2" t="str">
        <f>+DEC2HEX(W513)</f>
        <v>320</v>
      </c>
      <c r="Y513" s="2" t="str">
        <f t="shared" si="8"/>
        <v>20</v>
      </c>
      <c r="Z513" s="2">
        <f>256-HEX2DEC(Y513)</f>
        <v>224</v>
      </c>
      <c r="AA513" s="2" t="str">
        <f>IF(MOD(Z513,256)=0,"00",DEC2HEX(Z513,2))</f>
        <v>E0</v>
      </c>
      <c r="AC513" t="str">
        <f t="shared" si="9"/>
        <v>:1042D000000000000000000000000000FF00FF00E0</v>
      </c>
    </row>
    <row r="514" spans="2:29" ht="12.75">
      <c r="B514" t="str">
        <f>'Change Frequencies'!B172</f>
        <v>002170:</v>
      </c>
      <c r="C514" s="50">
        <f>'Change Frequencies'!C172</f>
        <v>0</v>
      </c>
      <c r="D514" s="50">
        <f>'Change Frequencies'!D172</f>
        <v>0</v>
      </c>
      <c r="E514" s="50">
        <f>'Change Frequencies'!E172</f>
        <v>0</v>
      </c>
      <c r="F514" s="50">
        <f>'Change Frequencies'!F172</f>
        <v>0</v>
      </c>
      <c r="G514" s="50">
        <f>'Change Frequencies'!G172</f>
        <v>0</v>
      </c>
      <c r="H514" s="50">
        <f>'Change Frequencies'!H172</f>
        <v>0</v>
      </c>
      <c r="I514" s="50" t="str">
        <f>'Change Frequencies'!I172</f>
        <v>FF</v>
      </c>
      <c r="J514" s="50" t="str">
        <f>'Change Frequencies'!J172</f>
        <v>FF</v>
      </c>
      <c r="L514" s="2" t="s">
        <v>369</v>
      </c>
      <c r="M514" s="52" t="str">
        <f>+BIN2HEX(HEX2BIN(C514,8),2)&amp;BIN2HEX(HEX2BIN(0,8),2)</f>
        <v>0000</v>
      </c>
      <c r="N514" s="52" t="str">
        <f>+BIN2HEX(HEX2BIN(D514,8),2)&amp;BIN2HEX(HEX2BIN(0,8),2)</f>
        <v>0000</v>
      </c>
      <c r="O514" s="52" t="str">
        <f>+BIN2HEX(HEX2BIN(E514,8),2)&amp;BIN2HEX(HEX2BIN(0,8),2)</f>
        <v>0000</v>
      </c>
      <c r="P514" s="52" t="str">
        <f>+BIN2HEX(HEX2BIN(F514,8),2)&amp;BIN2HEX(HEX2BIN(0,8),2)</f>
        <v>0000</v>
      </c>
      <c r="Q514" s="52" t="str">
        <f>+BIN2HEX(HEX2BIN(G514,8),2)&amp;BIN2HEX(HEX2BIN(0,8),2)</f>
        <v>0000</v>
      </c>
      <c r="R514" s="52" t="str">
        <f>+BIN2HEX(HEX2BIN(H514,8),2)&amp;BIN2HEX(HEX2BIN(0,8),2)</f>
        <v>0000</v>
      </c>
      <c r="S514" s="52" t="str">
        <f>+BIN2HEX(HEX2BIN(I514,8),2)&amp;BIN2HEX(HEX2BIN(0,8),2)</f>
        <v>FF00</v>
      </c>
      <c r="T514" s="52" t="str">
        <f>+BIN2HEX(HEX2BIN(J514,8),2)&amp;BIN2HEX(HEX2BIN(0,8),2)</f>
        <v>FF00</v>
      </c>
      <c r="U514" s="50" t="str">
        <f t="shared" si="7"/>
        <v>D0</v>
      </c>
      <c r="W514" s="51">
        <f>+HEX2DEC(MID($L514,2,2))+HEX2DEC(MID($L514,4,2))+HEX2DEC(MID($L514,6,2))+HEX2DEC(MID($L514,8,2))+HEX2DEC(MID($M514,1,2))+HEX2DEC(MID($M514,3,2))+HEX2DEC(MID($N514,1,2))+HEX2DEC(MID($N514,3,2))+HEX2DEC(MID($O514,1,2))+HEX2DEC(MID($O514,3,2))+HEX2DEC(MID($P514,1,2))+HEX2DEC(MID($P514,3,2))+HEX2DEC(MID($Q514,1,2))+HEX2DEC(MID($Q514,3,2))+HEX2DEC(MID($R514,1,2))+HEX2DEC(MID($R514,3,2))+HEX2DEC(MID($S514,1,2))+HEX2DEC(MID($S514,3,2))+HEX2DEC(MID($T514,1,2))+HEX2DEC(MID($T514,3,2))</f>
        <v>816</v>
      </c>
      <c r="X514" s="2" t="str">
        <f>+DEC2HEX(W514)</f>
        <v>330</v>
      </c>
      <c r="Y514" s="2" t="str">
        <f t="shared" si="8"/>
        <v>30</v>
      </c>
      <c r="Z514" s="2">
        <f>256-HEX2DEC(Y514)</f>
        <v>208</v>
      </c>
      <c r="AA514" s="2" t="str">
        <f>IF(MOD(Z514,256)=0,"00",DEC2HEX(Z514,2))</f>
        <v>D0</v>
      </c>
      <c r="AC514" t="str">
        <f t="shared" si="9"/>
        <v>:1042E000000000000000000000000000FF00FF00D0</v>
      </c>
    </row>
    <row r="515" spans="2:29" ht="12.75">
      <c r="B515" t="str">
        <f>'Change Frequencies'!B173</f>
        <v>002178:</v>
      </c>
      <c r="C515" s="50">
        <f>'Change Frequencies'!C173</f>
        <v>0</v>
      </c>
      <c r="D515" s="50">
        <f>'Change Frequencies'!D173</f>
        <v>0</v>
      </c>
      <c r="E515" s="50">
        <f>'Change Frequencies'!E173</f>
        <v>0</v>
      </c>
      <c r="F515" s="50">
        <f>'Change Frequencies'!F173</f>
        <v>0</v>
      </c>
      <c r="G515" s="50">
        <f>'Change Frequencies'!G173</f>
        <v>0</v>
      </c>
      <c r="H515" s="50">
        <f>'Change Frequencies'!H173</f>
        <v>0</v>
      </c>
      <c r="I515" s="50" t="str">
        <f>'Change Frequencies'!I173</f>
        <v>FF</v>
      </c>
      <c r="J515" s="50" t="str">
        <f>'Change Frequencies'!J173</f>
        <v>FF</v>
      </c>
      <c r="L515" s="2" t="s">
        <v>370</v>
      </c>
      <c r="M515" s="52" t="str">
        <f>+BIN2HEX(HEX2BIN(C515,8),2)&amp;BIN2HEX(HEX2BIN(0,8),2)</f>
        <v>0000</v>
      </c>
      <c r="N515" s="52" t="str">
        <f>+BIN2HEX(HEX2BIN(D515,8),2)&amp;BIN2HEX(HEX2BIN(0,8),2)</f>
        <v>0000</v>
      </c>
      <c r="O515" s="52" t="str">
        <f>+BIN2HEX(HEX2BIN(E515,8),2)&amp;BIN2HEX(HEX2BIN(0,8),2)</f>
        <v>0000</v>
      </c>
      <c r="P515" s="52" t="str">
        <f>+BIN2HEX(HEX2BIN(F515,8),2)&amp;BIN2HEX(HEX2BIN(0,8),2)</f>
        <v>0000</v>
      </c>
      <c r="Q515" s="52" t="str">
        <f>+BIN2HEX(HEX2BIN(G515,8),2)&amp;BIN2HEX(HEX2BIN(0,8),2)</f>
        <v>0000</v>
      </c>
      <c r="R515" s="52" t="str">
        <f>+BIN2HEX(HEX2BIN(H515,8),2)&amp;BIN2HEX(HEX2BIN(0,8),2)</f>
        <v>0000</v>
      </c>
      <c r="S515" s="52" t="str">
        <f>+BIN2HEX(HEX2BIN(I515,8),2)&amp;BIN2HEX(HEX2BIN(0,8),2)</f>
        <v>FF00</v>
      </c>
      <c r="T515" s="52" t="str">
        <f>+BIN2HEX(HEX2BIN(J515,8),2)&amp;BIN2HEX(HEX2BIN(0,8),2)</f>
        <v>FF00</v>
      </c>
      <c r="U515" s="50" t="str">
        <f t="shared" si="7"/>
        <v>C0</v>
      </c>
      <c r="W515" s="51">
        <f>+HEX2DEC(MID($L515,2,2))+HEX2DEC(MID($L515,4,2))+HEX2DEC(MID($L515,6,2))+HEX2DEC(MID($L515,8,2))+HEX2DEC(MID($M515,1,2))+HEX2DEC(MID($M515,3,2))+HEX2DEC(MID($N515,1,2))+HEX2DEC(MID($N515,3,2))+HEX2DEC(MID($O515,1,2))+HEX2DEC(MID($O515,3,2))+HEX2DEC(MID($P515,1,2))+HEX2DEC(MID($P515,3,2))+HEX2DEC(MID($Q515,1,2))+HEX2DEC(MID($Q515,3,2))+HEX2DEC(MID($R515,1,2))+HEX2DEC(MID($R515,3,2))+HEX2DEC(MID($S515,1,2))+HEX2DEC(MID($S515,3,2))+HEX2DEC(MID($T515,1,2))+HEX2DEC(MID($T515,3,2))</f>
        <v>832</v>
      </c>
      <c r="X515" s="2" t="str">
        <f>+DEC2HEX(W515)</f>
        <v>340</v>
      </c>
      <c r="Y515" s="2" t="str">
        <f t="shared" si="8"/>
        <v>40</v>
      </c>
      <c r="Z515" s="2">
        <f>256-HEX2DEC(Y515)</f>
        <v>192</v>
      </c>
      <c r="AA515" s="2" t="str">
        <f>IF(MOD(Z515,256)=0,"00",DEC2HEX(Z515,2))</f>
        <v>C0</v>
      </c>
      <c r="AC515" t="str">
        <f t="shared" si="9"/>
        <v>:1042F000000000000000000000000000FF00FF00C0</v>
      </c>
    </row>
    <row r="520" ht="12.75">
      <c r="AC520" t="s">
        <v>549</v>
      </c>
    </row>
    <row r="521" ht="12.75">
      <c r="AC521" t="s">
        <v>550</v>
      </c>
    </row>
    <row r="522" ht="12.75">
      <c r="AC522" t="s">
        <v>551</v>
      </c>
    </row>
    <row r="523" ht="12.75">
      <c r="AC523" t="s">
        <v>552</v>
      </c>
    </row>
    <row r="524" ht="12.75">
      <c r="AC524" t="s">
        <v>553</v>
      </c>
    </row>
    <row r="525" ht="12.75">
      <c r="AC525" t="s">
        <v>554</v>
      </c>
    </row>
    <row r="526" ht="12.75">
      <c r="AC526" t="s">
        <v>555</v>
      </c>
    </row>
    <row r="527" ht="12.75">
      <c r="AC527" t="s">
        <v>556</v>
      </c>
    </row>
    <row r="528" ht="12.75">
      <c r="AC528" t="s">
        <v>557</v>
      </c>
    </row>
    <row r="529" ht="12.75">
      <c r="AC529" t="s">
        <v>558</v>
      </c>
    </row>
    <row r="530" ht="12.75">
      <c r="AC530" t="s">
        <v>559</v>
      </c>
    </row>
    <row r="531" ht="12.75">
      <c r="AC531" t="s">
        <v>560</v>
      </c>
    </row>
    <row r="532" ht="12.75">
      <c r="AC532" t="s">
        <v>561</v>
      </c>
    </row>
    <row r="533" ht="12.75">
      <c r="AC533" t="s">
        <v>562</v>
      </c>
    </row>
    <row r="534" ht="12.75">
      <c r="AC534" t="s">
        <v>563</v>
      </c>
    </row>
    <row r="535" ht="12.75">
      <c r="AC535" t="s">
        <v>564</v>
      </c>
    </row>
    <row r="536" ht="12.75">
      <c r="AC536" t="s">
        <v>565</v>
      </c>
    </row>
    <row r="537" ht="12.75">
      <c r="AC537" t="s">
        <v>389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Server</cp:lastModifiedBy>
  <cp:lastPrinted>2008-07-03T21:28:04Z</cp:lastPrinted>
  <dcterms:created xsi:type="dcterms:W3CDTF">2008-06-05T22:10:53Z</dcterms:created>
  <dcterms:modified xsi:type="dcterms:W3CDTF">2008-06-21T15:46:10Z</dcterms:modified>
  <cp:category/>
  <cp:version/>
  <cp:contentType/>
  <cp:contentStatus/>
</cp:coreProperties>
</file>